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2023.24/"/>
    </mc:Choice>
  </mc:AlternateContent>
  <xr:revisionPtr revIDLastSave="221" documentId="8_{59CF6D4F-B345-4AE7-943D-FE4E75F96E2F}" xr6:coauthVersionLast="47" xr6:coauthVersionMax="47" xr10:uidLastSave="{FB2E8238-05AE-4A5C-B5FF-3F1326C0B5EA}"/>
  <bookViews>
    <workbookView minimized="1" xWindow="1420" yWindow="1700" windowWidth="14400" windowHeight="7280" xr2:uid="{441DE945-B692-4AAA-9C1A-253F50DE6D1C}"/>
  </bookViews>
  <sheets>
    <sheet name="O&amp;E" sheetId="3" r:id="rId1"/>
    <sheet name="Direct Council" sheetId="2" r:id="rId2"/>
    <sheet name="Info Centre" sheetId="1" r:id="rId3"/>
    <sheet name="CPC " sheetId="10" r:id="rId4"/>
    <sheet name="PHouse" sheetId="11" r:id="rId5"/>
    <sheet name="CEX" sheetId="12" r:id="rId6"/>
    <sheet name="R&amp;OS" sheetId="13" r:id="rId7"/>
    <sheet name="Summary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C6" i="3"/>
  <c r="B31" i="3"/>
  <c r="B36" i="3" s="1"/>
  <c r="B37" i="3" s="1"/>
  <c r="C31" i="3"/>
  <c r="C36" i="3" s="1"/>
  <c r="C37" i="3" s="1"/>
  <c r="B45" i="3"/>
  <c r="C45" i="3"/>
  <c r="J47" i="4"/>
  <c r="E52" i="4" l="1"/>
  <c r="D45" i="4"/>
  <c r="D57" i="4"/>
  <c r="C57" i="4"/>
  <c r="C49" i="4"/>
  <c r="D47" i="4"/>
  <c r="D49" i="4" s="1"/>
  <c r="E13" i="10"/>
  <c r="E13" i="11"/>
  <c r="D14" i="12"/>
  <c r="D59" i="4" l="1"/>
  <c r="C59" i="4"/>
  <c r="D13" i="1"/>
  <c r="D9" i="1"/>
  <c r="D14" i="1" s="1"/>
  <c r="D6" i="2"/>
  <c r="D11" i="4"/>
  <c r="C13" i="1"/>
  <c r="C9" i="1"/>
  <c r="C6" i="2"/>
  <c r="D18" i="12"/>
  <c r="D19" i="12" s="1"/>
  <c r="C17" i="12"/>
  <c r="C18" i="12" s="1"/>
  <c r="C14" i="12"/>
  <c r="C14" i="1" l="1"/>
  <c r="C19" i="12"/>
  <c r="D16" i="13" l="1"/>
  <c r="C16" i="13"/>
  <c r="E19" i="11"/>
  <c r="D13" i="11"/>
  <c r="D19" i="11" s="1"/>
  <c r="E18" i="10" l="1"/>
  <c r="D13" i="10"/>
  <c r="D19" i="10" s="1"/>
  <c r="C13" i="10"/>
  <c r="C19" i="10" s="1"/>
  <c r="D21" i="4"/>
  <c r="D13" i="4"/>
  <c r="D23" i="4" s="1"/>
  <c r="E19" i="10" l="1"/>
  <c r="D26" i="4"/>
  <c r="D27" i="4" s="1"/>
  <c r="C21" i="4"/>
  <c r="C13" i="4"/>
  <c r="C23" i="4" s="1"/>
  <c r="C26" i="4" l="1"/>
  <c r="C27" i="4" s="1"/>
  <c r="C30" i="4" l="1"/>
  <c r="D30" i="4" l="1"/>
  <c r="B30" i="4"/>
</calcChain>
</file>

<file path=xl/sharedStrings.xml><?xml version="1.0" encoding="utf-8"?>
<sst xmlns="http://schemas.openxmlformats.org/spreadsheetml/2006/main" count="210" uniqueCount="163">
  <si>
    <t>Actual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</si>
  <si>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</si>
  <si>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</si>
  <si>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</si>
  <si>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</si>
  <si>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</si>
  <si>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</si>
  <si>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</si>
  <si>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</si>
  <si>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</si>
  <si>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</si>
  <si>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</si>
  <si>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</si>
  <si>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</si>
  <si>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</si>
  <si>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</si>
  <si>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</si>
  <si>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</si>
  <si>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</si>
  <si>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</si>
  <si>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Miscellaneous</t>
  </si>
  <si>
    <t>Computer Accounts</t>
  </si>
  <si>
    <t>Web Site costs</t>
  </si>
  <si>
    <t>IT Support</t>
  </si>
  <si>
    <t>HR &amp; HS Advice</t>
  </si>
  <si>
    <t>Members’ Expenses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</si>
  <si>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</si>
  <si>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</si>
  <si>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</si>
  <si>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</si>
  <si>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</si>
  <si>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</si>
  <si>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</si>
  <si>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</si>
  <si>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</si>
  <si>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</si>
  <si>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</si>
  <si>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</si>
  <si>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</si>
  <si>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</si>
  <si>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Actuals</t>
  </si>
  <si>
    <t>Loan Repayments</t>
  </si>
  <si>
    <t>Mayor’s Expenses</t>
  </si>
  <si>
    <t>TOTAL EXPENDITURE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</si>
  <si>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</si>
  <si>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</si>
  <si>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</si>
  <si>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</si>
  <si>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</si>
  <si>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</si>
  <si>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</si>
  <si>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>A summary of the net cost of services and facilities provided by the Council</t>
  </si>
  <si>
    <t>Committee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</si>
  <si>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</si>
  <si>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</si>
  <si>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</si>
  <si>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</si>
  <si>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</si>
  <si>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</si>
  <si>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</si>
  <si>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</si>
  <si>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</si>
  <si>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</si>
  <si>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</si>
  <si>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</si>
  <si>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</si>
  <si>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</si>
  <si>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</si>
  <si>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 xml:space="preserve">TOTAL REVENUE BUDGET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</si>
  <si>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</si>
  <si>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</si>
  <si>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</si>
  <si>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</si>
  <si>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</si>
  <si>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</si>
  <si>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 xml:space="preserve"> Budget 2022.23</t>
  </si>
  <si>
    <t>2022.23</t>
  </si>
  <si>
    <t>2023.24</t>
  </si>
  <si>
    <t xml:space="preserve">*note £7k  internal transfer to room hire </t>
  </si>
  <si>
    <t>Net expenditure</t>
  </si>
  <si>
    <t xml:space="preserve">Budget 22.23                                                                           </t>
  </si>
  <si>
    <t>Est. Actual 22.23</t>
  </si>
  <si>
    <t>Budget  23.24</t>
  </si>
  <si>
    <t xml:space="preserve">Sundry Expend.  </t>
  </si>
  <si>
    <t>DBS Checks</t>
  </si>
  <si>
    <t xml:space="preserve"> £-   </t>
  </si>
  <si>
    <t>Subscritions to professional bodies</t>
  </si>
  <si>
    <t>Cinema Costs</t>
  </si>
  <si>
    <t>Community / Civic events</t>
  </si>
  <si>
    <t xml:space="preserve">Youth Grants </t>
  </si>
  <si>
    <t>Newsletter</t>
  </si>
  <si>
    <t>Twinning</t>
  </si>
  <si>
    <t>Cinema Income</t>
  </si>
  <si>
    <t>Total Income</t>
  </si>
  <si>
    <t>TOTAL BUDGET/PRECEPT</t>
  </si>
  <si>
    <t>Community and Partnerships Budget 2023.24</t>
  </si>
  <si>
    <t>Pump House</t>
  </si>
  <si>
    <t>Budget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</si>
  <si>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</si>
  <si>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</si>
  <si>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</si>
  <si>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</si>
  <si>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</si>
  <si>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</si>
  <si>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</si>
  <si>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</si>
  <si>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</t>
  </si>
  <si>
    <t xml:space="preserve">Sundry </t>
  </si>
  <si>
    <t>Less INCOME</t>
  </si>
  <si>
    <t>Room lettings</t>
  </si>
  <si>
    <t>NET EXPENDITURE</t>
  </si>
  <si>
    <t>Agreed by Committee:</t>
  </si>
  <si>
    <t xml:space="preserve">Capital exdpenditure items </t>
  </si>
  <si>
    <t xml:space="preserve">RECREATION &amp; OPEN SPACES </t>
  </si>
  <si>
    <t xml:space="preserve"> BUDGET  2023.24</t>
  </si>
  <si>
    <t xml:space="preserve"> Budget  </t>
  </si>
  <si>
    <t xml:space="preserve"> Budget </t>
  </si>
  <si>
    <t>Tennis Court Rates</t>
  </si>
  <si>
    <t>All Saints  Maintenance</t>
  </si>
  <si>
    <t>Van Lease</t>
  </si>
  <si>
    <t xml:space="preserve"> Fuel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</si>
  <si>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</si>
  <si>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</si>
  <si>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</si>
  <si>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</si>
  <si>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</si>
  <si>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</si>
  <si>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 xml:space="preserve">*Note £7k reduction for the place room hire costs </t>
  </si>
  <si>
    <t xml:space="preserve">  Corn Exchange BUDGET  2023.24 </t>
  </si>
  <si>
    <t xml:space="preserve"> Column1 </t>
  </si>
  <si>
    <t xml:space="preserve"> DRAFT Budget 2023.24</t>
  </si>
  <si>
    <t xml:space="preserve"> EXPENDITURE </t>
  </si>
  <si>
    <t xml:space="preserve"> Electricity </t>
  </si>
  <si>
    <t xml:space="preserve"> Gas </t>
  </si>
  <si>
    <t xml:space="preserve"> Premises Licence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</si>
  <si>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</si>
  <si>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</si>
  <si>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</si>
  <si>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</si>
  <si>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</si>
  <si>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</si>
  <si>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</si>
  <si>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</si>
  <si>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</si>
  <si>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</si>
  <si>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</si>
  <si>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>Office and Establishment  BUDGET 2023.24</t>
  </si>
  <si>
    <t>Budget 2022.23</t>
  </si>
  <si>
    <t xml:space="preserve"> Budget 2023.24</t>
  </si>
  <si>
    <t xml:space="preserve"> Direct Council Budget 2023.24</t>
  </si>
  <si>
    <t>Information Centre Budget  2023.24</t>
  </si>
  <si>
    <t>Meeting costs</t>
  </si>
  <si>
    <t>Faringdon Town Council BUDGET SUMMARY 2023.24</t>
  </si>
  <si>
    <t>Repairs and renewals</t>
  </si>
  <si>
    <t>Meeting and kitchen costs</t>
  </si>
  <si>
    <t>FACILITIES</t>
  </si>
  <si>
    <t>Facilities</t>
  </si>
  <si>
    <t>Staff Costs</t>
  </si>
  <si>
    <t>Office Costs</t>
  </si>
  <si>
    <t>Community</t>
  </si>
  <si>
    <t>Loan repayments</t>
  </si>
  <si>
    <t xml:space="preserve">Town Council Expenditure 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</si>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</sst>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£-809]* #,##0_-;\-[$£-809]* #,##0_-;_-[$£-809]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2"/>
      <name val="Calibri"/>
      <family val="2"/>
      <scheme val="minor"/>
    </font>
    <font>
      <b/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4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2">
    <xf numFmtId="0" fontId="0" fillId="0" borderId="0" xfId="0"/>
    <xf numFmtId="42" fontId="3" fillId="0" borderId="0" xfId="0" applyNumberFormat="1" applyFont="1"/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6" fillId="0" borderId="4" xfId="0" applyNumberFormat="1" applyFont="1" applyBorder="1" applyAlignment="1">
      <alignment vertical="top" wrapText="1"/>
    </xf>
    <xf numFmtId="42" fontId="7" fillId="0" borderId="5" xfId="0" applyNumberFormat="1" applyFont="1" applyBorder="1"/>
    <xf numFmtId="42" fontId="6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3" fillId="0" borderId="0" xfId="0" applyNumberFormat="1" applyFont="1" applyAlignment="1">
      <alignment wrapText="1"/>
    </xf>
    <xf numFmtId="42" fontId="9" fillId="0" borderId="5" xfId="1" applyNumberFormat="1" applyFont="1" applyBorder="1" applyAlignment="1">
      <alignment horizontal="center" vertical="top" wrapText="1"/>
    </xf>
    <xf numFmtId="42" fontId="6" fillId="0" borderId="0" xfId="0" applyNumberFormat="1" applyFont="1"/>
    <xf numFmtId="42" fontId="6" fillId="0" borderId="7" xfId="0" applyNumberFormat="1" applyFont="1" applyBorder="1" applyAlignment="1">
      <alignment vertical="top" wrapText="1"/>
    </xf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8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7" fillId="0" borderId="0" xfId="0" applyFont="1"/>
    <xf numFmtId="0" fontId="17" fillId="0" borderId="13" xfId="0" applyFont="1" applyBorder="1" applyAlignment="1">
      <alignment horizontal="left" vertical="center" indent="1"/>
    </xf>
    <xf numFmtId="44" fontId="17" fillId="0" borderId="0" xfId="1" applyFont="1" applyBorder="1"/>
    <xf numFmtId="44" fontId="17" fillId="0" borderId="14" xfId="1" applyFont="1" applyBorder="1"/>
    <xf numFmtId="0" fontId="18" fillId="0" borderId="0" xfId="0" applyFont="1"/>
    <xf numFmtId="0" fontId="18" fillId="0" borderId="0" xfId="1" applyNumberFormat="1" applyFont="1" applyBorder="1"/>
    <xf numFmtId="0" fontId="18" fillId="0" borderId="0" xfId="1" applyNumberFormat="1" applyFont="1" applyBorder="1" applyAlignment="1">
      <alignment horizontal="right"/>
    </xf>
    <xf numFmtId="44" fontId="13" fillId="0" borderId="0" xfId="1" applyFont="1" applyBorder="1"/>
    <xf numFmtId="42" fontId="17" fillId="0" borderId="0" xfId="1" applyNumberFormat="1" applyFont="1" applyBorder="1"/>
    <xf numFmtId="0" fontId="19" fillId="0" borderId="0" xfId="0" applyFont="1"/>
    <xf numFmtId="6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2" fontId="17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2" fontId="16" fillId="0" borderId="0" xfId="1" applyNumberFormat="1" applyFont="1" applyBorder="1"/>
    <xf numFmtId="0" fontId="17" fillId="0" borderId="0" xfId="0" applyFont="1" applyAlignment="1">
      <alignment vertical="center" wrapText="1"/>
    </xf>
    <xf numFmtId="0" fontId="21" fillId="0" borderId="0" xfId="0" applyFont="1"/>
    <xf numFmtId="42" fontId="17" fillId="0" borderId="0" xfId="1" applyNumberFormat="1" applyFont="1" applyBorder="1" applyAlignment="1">
      <alignment horizontal="right" vertical="center"/>
    </xf>
    <xf numFmtId="0" fontId="16" fillId="0" borderId="0" xfId="0" applyFont="1"/>
    <xf numFmtId="44" fontId="14" fillId="0" borderId="0" xfId="0" applyNumberFormat="1" applyFont="1"/>
    <xf numFmtId="44" fontId="20" fillId="0" borderId="0" xfId="1" applyFont="1"/>
    <xf numFmtId="44" fontId="20" fillId="0" borderId="0" xfId="0" applyNumberFormat="1" applyFont="1"/>
    <xf numFmtId="44" fontId="14" fillId="0" borderId="0" xfId="1" applyFont="1" applyBorder="1"/>
    <xf numFmtId="0" fontId="20" fillId="0" borderId="0" xfId="0" applyFont="1"/>
    <xf numFmtId="2" fontId="20" fillId="0" borderId="0" xfId="1" applyNumberFormat="1" applyFont="1" applyBorder="1" applyAlignment="1">
      <alignment horizontal="left"/>
    </xf>
    <xf numFmtId="10" fontId="14" fillId="0" borderId="0" xfId="1" applyNumberFormat="1" applyFont="1" applyBorder="1"/>
    <xf numFmtId="44" fontId="17" fillId="0" borderId="0" xfId="1" applyFont="1"/>
    <xf numFmtId="42" fontId="9" fillId="0" borderId="6" xfId="1" applyNumberFormat="1" applyFont="1" applyBorder="1"/>
    <xf numFmtId="0" fontId="6" fillId="0" borderId="0" xfId="0" applyFont="1"/>
    <xf numFmtId="0" fontId="9" fillId="0" borderId="0" xfId="0" applyFont="1"/>
    <xf numFmtId="42" fontId="22" fillId="0" borderId="0" xfId="1" applyNumberFormat="1" applyFont="1" applyBorder="1"/>
    <xf numFmtId="44" fontId="9" fillId="0" borderId="0" xfId="1" applyFont="1" applyAlignment="1"/>
    <xf numFmtId="0" fontId="6" fillId="0" borderId="2" xfId="0" applyFont="1" applyBorder="1" applyAlignment="1">
      <alignment vertical="center" wrapText="1"/>
    </xf>
    <xf numFmtId="44" fontId="7" fillId="0" borderId="2" xfId="1" applyFont="1" applyBorder="1" applyAlignment="1">
      <alignment wrapText="1"/>
    </xf>
    <xf numFmtId="44" fontId="9" fillId="0" borderId="3" xfId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42" fontId="8" fillId="0" borderId="5" xfId="1" applyNumberFormat="1" applyFont="1" applyBorder="1" applyAlignment="1">
      <alignment horizontal="center" vertical="center" wrapText="1"/>
    </xf>
    <xf numFmtId="42" fontId="7" fillId="0" borderId="6" xfId="1" applyNumberFormat="1" applyFont="1" applyBorder="1" applyAlignment="1">
      <alignment vertical="center"/>
    </xf>
    <xf numFmtId="42" fontId="9" fillId="0" borderId="6" xfId="1" applyNumberFormat="1" applyFont="1" applyBorder="1" applyAlignment="1">
      <alignment vertical="center"/>
    </xf>
    <xf numFmtId="42" fontId="9" fillId="0" borderId="5" xfId="1" applyNumberFormat="1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42" fontId="7" fillId="0" borderId="5" xfId="1" applyNumberFormat="1" applyFont="1" applyBorder="1" applyAlignment="1">
      <alignment vertical="center" wrapText="1"/>
    </xf>
    <xf numFmtId="42" fontId="9" fillId="0" borderId="5" xfId="1" applyNumberFormat="1" applyFont="1" applyBorder="1" applyAlignment="1">
      <alignment vertical="center" wrapText="1"/>
    </xf>
    <xf numFmtId="0" fontId="23" fillId="0" borderId="0" xfId="0" applyFont="1"/>
    <xf numFmtId="0" fontId="23" fillId="0" borderId="9" xfId="0" applyFont="1" applyBorder="1"/>
    <xf numFmtId="42" fontId="7" fillId="0" borderId="6" xfId="1" applyNumberFormat="1" applyFont="1" applyBorder="1" applyAlignment="1">
      <alignment vertical="center" wrapText="1"/>
    </xf>
    <xf numFmtId="42" fontId="9" fillId="0" borderId="6" xfId="1" applyNumberFormat="1" applyFont="1" applyBorder="1" applyAlignment="1">
      <alignment vertical="center" wrapText="1"/>
    </xf>
    <xf numFmtId="42" fontId="7" fillId="0" borderId="6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2" fontId="7" fillId="0" borderId="8" xfId="1" applyNumberFormat="1" applyFont="1" applyBorder="1" applyAlignment="1">
      <alignment vertical="center" wrapText="1"/>
    </xf>
    <xf numFmtId="44" fontId="7" fillId="0" borderId="0" xfId="1" applyFont="1" applyAlignment="1"/>
    <xf numFmtId="44" fontId="9" fillId="0" borderId="0" xfId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/>
    <xf numFmtId="0" fontId="22" fillId="0" borderId="0" xfId="0" applyFont="1" applyAlignment="1">
      <alignment vertical="center"/>
    </xf>
    <xf numFmtId="2" fontId="20" fillId="0" borderId="0" xfId="0" applyNumberFormat="1" applyFont="1" applyAlignment="1">
      <alignment horizontal="left"/>
    </xf>
    <xf numFmtId="10" fontId="14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right" wrapText="1"/>
    </xf>
    <xf numFmtId="0" fontId="6" fillId="0" borderId="4" xfId="0" applyFont="1" applyBorder="1"/>
    <xf numFmtId="0" fontId="7" fillId="0" borderId="5" xfId="0" applyFont="1" applyBorder="1"/>
    <xf numFmtId="0" fontId="7" fillId="0" borderId="15" xfId="0" applyFont="1" applyBorder="1"/>
    <xf numFmtId="0" fontId="9" fillId="0" borderId="5" xfId="0" applyFont="1" applyBorder="1" applyAlignment="1">
      <alignment horizontal="right"/>
    </xf>
    <xf numFmtId="0" fontId="6" fillId="0" borderId="4" xfId="0" applyFont="1" applyBorder="1" applyAlignment="1">
      <alignment vertical="top" wrapText="1"/>
    </xf>
    <xf numFmtId="164" fontId="26" fillId="0" borderId="5" xfId="1" applyNumberFormat="1" applyFont="1" applyFill="1" applyBorder="1" applyAlignment="1">
      <alignment horizontal="right" vertical="top" wrapText="1"/>
    </xf>
    <xf numFmtId="165" fontId="7" fillId="0" borderId="5" xfId="1" applyNumberFormat="1" applyFont="1" applyBorder="1"/>
    <xf numFmtId="164" fontId="9" fillId="0" borderId="5" xfId="1" applyNumberFormat="1" applyFont="1" applyBorder="1" applyAlignment="1">
      <alignment horizontal="right" vertical="top" wrapText="1"/>
    </xf>
    <xf numFmtId="0" fontId="9" fillId="0" borderId="4" xfId="0" applyFont="1" applyBorder="1" applyAlignment="1">
      <alignment vertical="top"/>
    </xf>
    <xf numFmtId="165" fontId="7" fillId="0" borderId="5" xfId="1" applyNumberFormat="1" applyFont="1" applyFill="1" applyBorder="1" applyAlignment="1">
      <alignment vertical="top"/>
    </xf>
    <xf numFmtId="164" fontId="9" fillId="0" borderId="5" xfId="1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vertical="top"/>
    </xf>
    <xf numFmtId="165" fontId="7" fillId="2" borderId="5" xfId="1" applyNumberFormat="1" applyFont="1" applyFill="1" applyBorder="1" applyAlignment="1">
      <alignment vertical="top"/>
    </xf>
    <xf numFmtId="164" fontId="9" fillId="2" borderId="5" xfId="1" applyNumberFormat="1" applyFont="1" applyFill="1" applyBorder="1" applyAlignment="1">
      <alignment horizontal="right" vertical="top" wrapText="1"/>
    </xf>
    <xf numFmtId="0" fontId="9" fillId="2" borderId="0" xfId="0" applyFont="1" applyFill="1"/>
    <xf numFmtId="0" fontId="6" fillId="2" borderId="0" xfId="0" applyFont="1" applyFill="1"/>
    <xf numFmtId="0" fontId="7" fillId="0" borderId="0" xfId="0" applyFont="1"/>
    <xf numFmtId="165" fontId="26" fillId="0" borderId="5" xfId="1" applyNumberFormat="1" applyFont="1" applyBorder="1"/>
    <xf numFmtId="165" fontId="9" fillId="0" borderId="5" xfId="1" applyNumberFormat="1" applyFont="1" applyBorder="1" applyAlignment="1">
      <alignment horizontal="right"/>
    </xf>
    <xf numFmtId="165" fontId="7" fillId="0" borderId="15" xfId="1" applyNumberFormat="1" applyFont="1" applyBorder="1"/>
    <xf numFmtId="165" fontId="26" fillId="0" borderId="5" xfId="1" applyNumberFormat="1" applyFont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wrapText="1"/>
    </xf>
    <xf numFmtId="44" fontId="7" fillId="0" borderId="0" xfId="1" applyFont="1" applyBorder="1" applyAlignment="1">
      <alignment horizontal="center" vertical="top" wrapText="1"/>
    </xf>
    <xf numFmtId="44" fontId="9" fillId="0" borderId="0" xfId="1" applyFont="1" applyBorder="1" applyAlignment="1">
      <alignment horizontal="right" vertical="top" wrapText="1"/>
    </xf>
    <xf numFmtId="3" fontId="7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right" vertical="top" wrapText="1"/>
    </xf>
    <xf numFmtId="44" fontId="9" fillId="0" borderId="0" xfId="0" applyNumberFormat="1" applyFont="1" applyAlignment="1">
      <alignment horizontal="right"/>
    </xf>
    <xf numFmtId="42" fontId="9" fillId="0" borderId="0" xfId="0" applyNumberFormat="1" applyFont="1"/>
    <xf numFmtId="0" fontId="3" fillId="0" borderId="16" xfId="0" applyFont="1" applyBorder="1"/>
    <xf numFmtId="42" fontId="5" fillId="0" borderId="17" xfId="0" applyNumberFormat="1" applyFont="1" applyBorder="1" applyAlignment="1">
      <alignment horizontal="right"/>
    </xf>
    <xf numFmtId="42" fontId="9" fillId="0" borderId="18" xfId="0" applyNumberFormat="1" applyFont="1" applyBorder="1" applyAlignment="1">
      <alignment horizontal="right"/>
    </xf>
    <xf numFmtId="2" fontId="6" fillId="0" borderId="19" xfId="0" applyNumberFormat="1" applyFont="1" applyBorder="1"/>
    <xf numFmtId="2" fontId="7" fillId="0" borderId="20" xfId="0" applyNumberFormat="1" applyFont="1" applyBorder="1"/>
    <xf numFmtId="2" fontId="9" fillId="0" borderId="21" xfId="0" applyNumberFormat="1" applyFont="1" applyBorder="1"/>
    <xf numFmtId="2" fontId="6" fillId="0" borderId="0" xfId="0" applyNumberFormat="1" applyFont="1"/>
    <xf numFmtId="42" fontId="6" fillId="0" borderId="19" xfId="0" applyNumberFormat="1" applyFont="1" applyBorder="1"/>
    <xf numFmtId="42" fontId="5" fillId="0" borderId="20" xfId="1" applyNumberFormat="1" applyFont="1" applyBorder="1"/>
    <xf numFmtId="42" fontId="9" fillId="0" borderId="21" xfId="1" applyNumberFormat="1" applyFont="1" applyBorder="1"/>
    <xf numFmtId="42" fontId="3" fillId="0" borderId="14" xfId="0" applyNumberFormat="1" applyFont="1" applyBorder="1"/>
    <xf numFmtId="42" fontId="26" fillId="0" borderId="0" xfId="1" applyNumberFormat="1" applyFont="1"/>
    <xf numFmtId="42" fontId="9" fillId="0" borderId="0" xfId="1" applyNumberFormat="1" applyFont="1"/>
    <xf numFmtId="42" fontId="3" fillId="0" borderId="19" xfId="0" applyNumberFormat="1" applyFont="1" applyBorder="1"/>
    <xf numFmtId="42" fontId="26" fillId="0" borderId="21" xfId="1" applyNumberFormat="1" applyFont="1" applyBorder="1"/>
    <xf numFmtId="42" fontId="3" fillId="0" borderId="19" xfId="0" applyNumberFormat="1" applyFont="1" applyBorder="1" applyAlignment="1">
      <alignment wrapText="1"/>
    </xf>
    <xf numFmtId="42" fontId="7" fillId="0" borderId="19" xfId="1" applyNumberFormat="1" applyFont="1" applyBorder="1"/>
    <xf numFmtId="42" fontId="9" fillId="0" borderId="19" xfId="1" applyNumberFormat="1" applyFont="1" applyBorder="1"/>
    <xf numFmtId="42" fontId="6" fillId="0" borderId="14" xfId="0" applyNumberFormat="1" applyFont="1" applyBorder="1"/>
    <xf numFmtId="42" fontId="6" fillId="0" borderId="12" xfId="0" applyNumberFormat="1" applyFont="1" applyBorder="1"/>
    <xf numFmtId="42" fontId="26" fillId="0" borderId="22" xfId="1" applyNumberFormat="1" applyFont="1" applyFill="1" applyBorder="1"/>
    <xf numFmtId="42" fontId="9" fillId="0" borderId="22" xfId="1" applyNumberFormat="1" applyFont="1" applyBorder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2" fontId="26" fillId="0" borderId="2" xfId="0" applyNumberFormat="1" applyFont="1" applyBorder="1"/>
    <xf numFmtId="42" fontId="9" fillId="0" borderId="3" xfId="0" applyNumberFormat="1" applyFont="1" applyBorder="1"/>
    <xf numFmtId="0" fontId="26" fillId="0" borderId="6" xfId="0" applyFont="1" applyBorder="1"/>
    <xf numFmtId="0" fontId="9" fillId="0" borderId="6" xfId="0" applyFont="1" applyBorder="1"/>
    <xf numFmtId="42" fontId="26" fillId="0" borderId="5" xfId="1" applyNumberFormat="1" applyFont="1" applyBorder="1"/>
    <xf numFmtId="42" fontId="9" fillId="0" borderId="5" xfId="1" applyNumberFormat="1" applyFont="1" applyBorder="1"/>
    <xf numFmtId="0" fontId="6" fillId="0" borderId="4" xfId="0" applyFont="1" applyBorder="1" applyAlignment="1">
      <alignment horizontal="left" wrapText="1"/>
    </xf>
    <xf numFmtId="42" fontId="26" fillId="0" borderId="5" xfId="1" applyNumberFormat="1" applyFont="1" applyBorder="1" applyAlignment="1">
      <alignment horizontal="right"/>
    </xf>
    <xf numFmtId="42" fontId="9" fillId="0" borderId="5" xfId="1" applyNumberFormat="1" applyFont="1" applyBorder="1" applyAlignment="1">
      <alignment horizontal="right"/>
    </xf>
    <xf numFmtId="42" fontId="26" fillId="0" borderId="6" xfId="1" applyNumberFormat="1" applyFont="1" applyBorder="1"/>
    <xf numFmtId="6" fontId="26" fillId="0" borderId="6" xfId="1" applyNumberFormat="1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/>
    <xf numFmtId="0" fontId="27" fillId="0" borderId="0" xfId="0" applyFont="1"/>
    <xf numFmtId="42" fontId="9" fillId="2" borderId="0" xfId="0" applyNumberFormat="1" applyFont="1" applyFill="1" applyAlignment="1">
      <alignment horizontal="centerContinuous"/>
    </xf>
    <xf numFmtId="42" fontId="26" fillId="2" borderId="0" xfId="0" applyNumberFormat="1" applyFont="1" applyFill="1" applyAlignment="1">
      <alignment horizontal="centerContinuous"/>
    </xf>
    <xf numFmtId="42" fontId="9" fillId="2" borderId="5" xfId="0" applyNumberFormat="1" applyFont="1" applyFill="1" applyBorder="1"/>
    <xf numFmtId="42" fontId="26" fillId="2" borderId="5" xfId="0" applyNumberFormat="1" applyFont="1" applyFill="1" applyBorder="1" applyAlignment="1">
      <alignment horizontal="center" wrapText="1"/>
    </xf>
    <xf numFmtId="42" fontId="9" fillId="2" borderId="5" xfId="0" applyNumberFormat="1" applyFont="1" applyFill="1" applyBorder="1" applyAlignment="1">
      <alignment horizontal="center" wrapText="1"/>
    </xf>
    <xf numFmtId="42" fontId="26" fillId="2" borderId="5" xfId="0" applyNumberFormat="1" applyFont="1" applyFill="1" applyBorder="1"/>
    <xf numFmtId="42" fontId="9" fillId="2" borderId="5" xfId="0" applyNumberFormat="1" applyFont="1" applyFill="1" applyBorder="1" applyAlignment="1">
      <alignment vertical="top"/>
    </xf>
    <xf numFmtId="6" fontId="26" fillId="2" borderId="5" xfId="1" applyNumberFormat="1" applyFont="1" applyFill="1" applyBorder="1" applyAlignment="1">
      <alignment vertical="top"/>
    </xf>
    <xf numFmtId="6" fontId="9" fillId="2" borderId="5" xfId="1" applyNumberFormat="1" applyFont="1" applyFill="1" applyBorder="1" applyAlignment="1">
      <alignment vertical="top"/>
    </xf>
    <xf numFmtId="6" fontId="26" fillId="2" borderId="5" xfId="1" applyNumberFormat="1" applyFont="1" applyFill="1" applyBorder="1"/>
    <xf numFmtId="6" fontId="9" fillId="2" borderId="5" xfId="1" applyNumberFormat="1" applyFont="1" applyFill="1" applyBorder="1"/>
    <xf numFmtId="42" fontId="26" fillId="2" borderId="5" xfId="1" applyNumberFormat="1" applyFont="1" applyFill="1" applyBorder="1" applyAlignment="1">
      <alignment vertical="top"/>
    </xf>
    <xf numFmtId="42" fontId="9" fillId="2" borderId="5" xfId="1" applyNumberFormat="1" applyFont="1" applyFill="1" applyBorder="1" applyAlignment="1">
      <alignment vertical="top"/>
    </xf>
    <xf numFmtId="42" fontId="9" fillId="2" borderId="5" xfId="0" applyNumberFormat="1" applyFont="1" applyFill="1" applyBorder="1" applyAlignment="1">
      <alignment vertical="top" wrapText="1"/>
    </xf>
    <xf numFmtId="6" fontId="26" fillId="0" borderId="5" xfId="1" applyNumberFormat="1" applyFont="1" applyFill="1" applyBorder="1" applyAlignment="1">
      <alignment vertical="top"/>
    </xf>
    <xf numFmtId="0" fontId="28" fillId="0" borderId="0" xfId="0" applyFont="1"/>
    <xf numFmtId="42" fontId="26" fillId="0" borderId="6" xfId="1" applyNumberFormat="1" applyFont="1" applyBorder="1" applyAlignment="1">
      <alignment vertical="center"/>
    </xf>
    <xf numFmtId="42" fontId="26" fillId="0" borderId="5" xfId="1" applyNumberFormat="1" applyFont="1" applyBorder="1" applyAlignment="1">
      <alignment vertical="center"/>
    </xf>
    <xf numFmtId="42" fontId="26" fillId="0" borderId="5" xfId="1" applyNumberFormat="1" applyFont="1" applyBorder="1" applyAlignment="1">
      <alignment vertical="center" wrapText="1"/>
    </xf>
    <xf numFmtId="42" fontId="8" fillId="0" borderId="2" xfId="1" applyNumberFormat="1" applyFont="1" applyBorder="1" applyAlignment="1">
      <alignment horizontal="center" vertical="center" wrapText="1"/>
    </xf>
    <xf numFmtId="42" fontId="8" fillId="0" borderId="8" xfId="1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wrapText="1"/>
    </xf>
    <xf numFmtId="8" fontId="29" fillId="0" borderId="0" xfId="0" applyNumberFormat="1" applyFont="1"/>
    <xf numFmtId="42" fontId="30" fillId="0" borderId="6" xfId="1" applyNumberFormat="1" applyFont="1" applyFill="1" applyBorder="1" applyAlignment="1">
      <alignment horizontal="center"/>
    </xf>
    <xf numFmtId="42" fontId="26" fillId="0" borderId="5" xfId="1" applyNumberFormat="1" applyFont="1" applyFill="1" applyBorder="1" applyAlignment="1">
      <alignment horizontal="center" vertical="top" wrapText="1"/>
    </xf>
    <xf numFmtId="42" fontId="26" fillId="0" borderId="6" xfId="1" applyNumberFormat="1" applyFont="1" applyFill="1" applyBorder="1" applyAlignment="1">
      <alignment horizontal="center"/>
    </xf>
    <xf numFmtId="42" fontId="26" fillId="0" borderId="8" xfId="1" applyNumberFormat="1" applyFont="1" applyFill="1" applyBorder="1" applyAlignment="1">
      <alignment horizontal="right" vertical="top" wrapText="1"/>
    </xf>
    <xf numFmtId="42" fontId="3" fillId="0" borderId="6" xfId="1" applyNumberFormat="1" applyFont="1" applyFill="1" applyBorder="1" applyAlignment="1">
      <alignment horizontal="center"/>
    </xf>
    <xf numFmtId="42" fontId="6" fillId="0" borderId="6" xfId="1" applyNumberFormat="1" applyFont="1" applyFill="1" applyBorder="1" applyAlignment="1">
      <alignment horizontal="center"/>
    </xf>
    <xf numFmtId="42" fontId="9" fillId="0" borderId="6" xfId="1" applyNumberFormat="1" applyFont="1" applyFill="1" applyBorder="1" applyAlignment="1">
      <alignment vertical="center" wrapText="1"/>
    </xf>
    <xf numFmtId="42" fontId="9" fillId="0" borderId="6" xfId="1" applyNumberFormat="1" applyFont="1" applyFill="1" applyBorder="1" applyAlignment="1">
      <alignment vertical="center"/>
    </xf>
    <xf numFmtId="42" fontId="9" fillId="0" borderId="6" xfId="1" applyNumberFormat="1" applyFont="1" applyFill="1" applyBorder="1" applyAlignment="1">
      <alignment horizontal="center" vertical="center" wrapText="1"/>
    </xf>
    <xf numFmtId="42" fontId="9" fillId="0" borderId="8" xfId="1" applyNumberFormat="1" applyFont="1" applyFill="1" applyBorder="1" applyAlignment="1">
      <alignment vertical="center" wrapText="1"/>
    </xf>
    <xf numFmtId="8" fontId="12" fillId="0" borderId="0" xfId="0" applyNumberFormat="1" applyFont="1"/>
    <xf numFmtId="42" fontId="9" fillId="0" borderId="8" xfId="1" applyNumberFormat="1" applyFont="1" applyBorder="1" applyAlignment="1">
      <alignment horizontal="right" vertical="top" wrapText="1"/>
    </xf>
    <xf numFmtId="42" fontId="31" fillId="0" borderId="0" xfId="0" applyNumberFormat="1" applyFont="1" applyAlignment="1">
      <alignment horizontal="center"/>
    </xf>
    <xf numFmtId="6" fontId="9" fillId="0" borderId="5" xfId="1" applyNumberFormat="1" applyFont="1" applyFill="1" applyBorder="1" applyAlignment="1">
      <alignment vertical="top"/>
    </xf>
    <xf numFmtId="42" fontId="13" fillId="0" borderId="0" xfId="1" applyNumberFormat="1" applyFont="1" applyBorder="1"/>
    <xf numFmtId="42" fontId="17" fillId="0" borderId="0" xfId="0" applyNumberFormat="1" applyFont="1"/>
    <xf numFmtId="165" fontId="17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4" formatCode="_-&quot;£&quot;* #,##0.00_-;\-&quot;£&quot;* #,##0.00_-;_-&quot;£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2" formatCode="0.00"/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2" formatCode="&quot;£&quot;#,##0.00;[Red]\-&quot;£&quot;#,##0.00"/>
      <fill>
        <patternFill patternType="none">
          <fgColor indexed="64"/>
          <bgColor auto="1"/>
        </patternFill>
      </fill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</font>
    </dxf>
    <dxf>
      <font>
        <b/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C47" totalsRowShown="0" headerRowDxfId="39" dataDxfId="37" headerRowBorderDxfId="38" tableBorderDxfId="36" headerRowCellStyle="Currency" dataCellStyle="Currency">
  <autoFilter ref="A2:C47" xr:uid="{04712409-4C7C-4591-A682-5635AAFBC049}"/>
  <tableColumns count="3">
    <tableColumn id="1" xr3:uid="{016595E2-1E56-463A-ADDA-029CA1D1A6AD}" name="Actual" dataDxfId="35"/>
    <tableColumn id="5" xr3:uid="{CFA95F92-FB2C-4BC9-88B9-21FC676584D7}" name="Budget 2022.23" dataDxfId="34"/>
    <tableColumn id="10" xr3:uid="{C49AD236-7A51-4BFA-AEDA-EAE8F4B811B6}" name=" Budget 2023.24" dataDxfId="3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B3:D6" totalsRowShown="0" headerRowDxfId="32" dataDxfId="31">
  <autoFilter ref="B3:D6" xr:uid="{0299E172-DD1A-423E-A8AD-2B566ED3A60A}"/>
  <tableColumns count="3">
    <tableColumn id="1" xr3:uid="{AAAA773F-1DC2-41B3-A3AE-A34012FCEDF5}" name="Actuals" dataDxfId="30"/>
    <tableColumn id="5" xr3:uid="{0D7ABFFA-D046-42E6-9C91-68F2A694267E}" name=" Budget 2022.23" dataDxfId="29"/>
    <tableColumn id="10" xr3:uid="{16589D29-4B03-4DDD-93DD-FB0D3F3714F2}" name="2023.24" dataDxfId="2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B3:D14" totalsRowShown="0" headerRowDxfId="27" dataDxfId="25" headerRowBorderDxfId="26" tableBorderDxfId="24" totalsRowBorderDxfId="23">
  <autoFilter ref="B3:D14" xr:uid="{69A1ACAA-81BD-41EF-9FD9-4E9A3A45732D}"/>
  <tableColumns count="3">
    <tableColumn id="1" xr3:uid="{1C0BD203-821D-473F-BCEC-099A3E041830}" name="Column1" dataDxfId="22"/>
    <tableColumn id="5" xr3:uid="{66837950-69E4-4E52-9215-8797A02857E2}" name="Budget 2022.23" dataDxfId="21"/>
    <tableColumn id="10" xr3:uid="{35C44667-F55F-482B-A634-3E71140E8F93}" name=" Budget 2023.24" dataDxfId="2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1CC217-032E-4C0F-81E1-2DC149FFA835}" name="Table986" displayName="Table986" ref="C3:E20" totalsRowShown="0" headerRowDxfId="19" dataDxfId="17" headerRowBorderDxfId="18" tableBorderDxfId="16">
  <autoFilter ref="C3:E20" xr:uid="{331CC217-032E-4C0F-81E1-2DC149FFA835}"/>
  <tableColumns count="3">
    <tableColumn id="1" xr3:uid="{6EFC9F13-5B61-47DB-B06F-6DD79AA36258}" name="2023.24" dataDxfId="15"/>
    <tableColumn id="5" xr3:uid="{377D99C6-DA40-42A1-AD19-5A4C01F407E5}" name="Budget" dataDxfId="14"/>
    <tableColumn id="10" xr3:uid="{2CA1ADC9-9032-4382-B5F3-AC5C1AC92620}" name="Budget5" dataDxfId="13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8E2C40-0DF3-4E39-B7DA-8D09C8913883}" name="Table11" displayName="Table11" ref="B3:D17" totalsRowShown="0" headerRowDxfId="12" dataDxfId="10" headerRowBorderDxfId="11" tableBorderDxfId="9" totalsRowBorderDxfId="8" dataCellStyle="Currency">
  <autoFilter ref="B3:D17" xr:uid="{9F8E2C40-0DF3-4E39-B7DA-8D09C8913883}"/>
  <tableColumns count="3">
    <tableColumn id="1" xr3:uid="{E9D29041-220C-4A00-B7AB-AB46260807D3}" name=" BUDGET  2023.24" dataDxfId="7"/>
    <tableColumn id="5" xr3:uid="{7B1E2EAA-6D9B-4CD3-AE52-795F99D95BA5}" name=" Budget  " dataDxfId="6" dataCellStyle="Currency"/>
    <tableColumn id="10" xr3:uid="{C6C5D0EF-D65E-467D-B347-FF11D725B6E6}" name=" Budget " dataDxfId="5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B5:D31" totalsRowCount="1" tableBorderDxfId="4">
  <autoFilter ref="B5:D30" xr:uid="{0FF098C9-AB39-4555-83F4-1EFB69888D32}"/>
  <tableColumns count="3">
    <tableColumn id="1" xr3:uid="{9AE6E00D-16D3-4AA9-93AC-5F2B3A6D5E84}" name="Committee" totalsRowDxfId="3"/>
    <tableColumn id="2" xr3:uid="{21727430-D4EC-4A92-A30C-937833F2C07A}" name="2022.23" dataDxfId="2" totalsRowDxfId="1" dataCellStyle="Currency"/>
    <tableColumn id="3" xr3:uid="{B86396DC-B3B0-4FD1-AF22-0D3E25E4953F}" name="2023.24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C59"/>
  <sheetViews>
    <sheetView tabSelected="1" workbookViewId="0">
      <selection activeCell="E6" sqref="E5:E6"/>
    </sheetView>
  </sheetViews>
  <sheetFormatPr defaultColWidth="14.54296875" defaultRowHeight="13" x14ac:dyDescent="0.3"/>
  <cols>
    <col min="1" max="1" width="45" style="54" customWidth="1"/>
    <col min="2" max="2" width="9.81640625" style="76" bestFit="1" customWidth="1"/>
    <col min="3" max="3" width="12.6328125" style="77" bestFit="1" customWidth="1"/>
    <col min="4" max="16384" width="14.54296875" style="54"/>
  </cols>
  <sheetData>
    <row r="1" spans="1:3" ht="18" x14ac:dyDescent="0.3">
      <c r="A1" s="198" t="s">
        <v>146</v>
      </c>
      <c r="B1" s="198"/>
      <c r="C1" s="57"/>
    </row>
    <row r="2" spans="1:3" s="179" customFormat="1" ht="31.5" customHeight="1" x14ac:dyDescent="0.3">
      <c r="A2" s="58" t="s">
        <v>0</v>
      </c>
      <c r="B2" s="59" t="s">
        <v>147</v>
      </c>
      <c r="C2" s="60" t="s">
        <v>148</v>
      </c>
    </row>
    <row r="3" spans="1:3" s="177" customFormat="1" x14ac:dyDescent="0.3">
      <c r="A3" s="61" t="s">
        <v>1</v>
      </c>
      <c r="B3" s="153">
        <v>240872</v>
      </c>
      <c r="C3" s="53">
        <v>266000</v>
      </c>
    </row>
    <row r="4" spans="1:3" s="62" customFormat="1" x14ac:dyDescent="0.35">
      <c r="A4" s="61" t="s">
        <v>2</v>
      </c>
      <c r="B4" s="174">
        <v>45293</v>
      </c>
      <c r="C4" s="64">
        <v>47500</v>
      </c>
    </row>
    <row r="5" spans="1:3" s="62" customFormat="1" x14ac:dyDescent="0.35">
      <c r="A5" s="61" t="s">
        <v>3</v>
      </c>
      <c r="B5" s="174">
        <v>247</v>
      </c>
      <c r="C5" s="64">
        <v>250</v>
      </c>
    </row>
    <row r="6" spans="1:3" s="62" customFormat="1" x14ac:dyDescent="0.35">
      <c r="A6" s="61" t="s">
        <v>4</v>
      </c>
      <c r="B6" s="175">
        <f t="shared" ref="B6" si="0">SUM(B3:B5)</f>
        <v>286412</v>
      </c>
      <c r="C6" s="65">
        <f t="shared" ref="C6" si="1">SUM(C3:C5)</f>
        <v>313750</v>
      </c>
    </row>
    <row r="7" spans="1:3" s="62" customFormat="1" x14ac:dyDescent="0.35">
      <c r="A7" s="61" t="s">
        <v>5</v>
      </c>
      <c r="B7" s="174"/>
      <c r="C7" s="64"/>
    </row>
    <row r="8" spans="1:3" s="62" customFormat="1" x14ac:dyDescent="0.35">
      <c r="A8" s="61" t="s">
        <v>6</v>
      </c>
      <c r="B8" s="174">
        <v>2013</v>
      </c>
      <c r="C8" s="64">
        <v>2110</v>
      </c>
    </row>
    <row r="9" spans="1:3" s="62" customFormat="1" x14ac:dyDescent="0.35">
      <c r="A9" s="61" t="s">
        <v>7</v>
      </c>
      <c r="B9" s="174">
        <v>2977</v>
      </c>
      <c r="C9" s="64">
        <v>2940</v>
      </c>
    </row>
    <row r="10" spans="1:3" s="62" customFormat="1" x14ac:dyDescent="0.35">
      <c r="A10" s="61" t="s">
        <v>8</v>
      </c>
      <c r="B10" s="174">
        <v>1000</v>
      </c>
      <c r="C10" s="64">
        <v>1500</v>
      </c>
    </row>
    <row r="11" spans="1:3" s="62" customFormat="1" x14ac:dyDescent="0.35">
      <c r="A11" s="66" t="s">
        <v>9</v>
      </c>
      <c r="B11" s="174">
        <v>735</v>
      </c>
      <c r="C11" s="64">
        <v>770</v>
      </c>
    </row>
    <row r="12" spans="1:3" s="62" customFormat="1" x14ac:dyDescent="0.35">
      <c r="A12" s="61" t="s">
        <v>10</v>
      </c>
      <c r="B12" s="174">
        <v>7000</v>
      </c>
      <c r="C12" s="64">
        <v>7125</v>
      </c>
    </row>
    <row r="13" spans="1:3" s="62" customFormat="1" x14ac:dyDescent="0.35">
      <c r="A13" s="61" t="s">
        <v>11</v>
      </c>
      <c r="B13" s="174">
        <v>50</v>
      </c>
      <c r="C13" s="64">
        <v>50</v>
      </c>
    </row>
    <row r="14" spans="1:3" s="62" customFormat="1" x14ac:dyDescent="0.35">
      <c r="A14" s="61" t="s">
        <v>12</v>
      </c>
      <c r="B14" s="174">
        <v>2000</v>
      </c>
      <c r="C14" s="64">
        <v>2000</v>
      </c>
    </row>
    <row r="15" spans="1:3" s="62" customFormat="1" x14ac:dyDescent="0.35">
      <c r="A15" s="61" t="s">
        <v>13</v>
      </c>
      <c r="B15" s="174">
        <v>150</v>
      </c>
      <c r="C15" s="64">
        <v>35</v>
      </c>
    </row>
    <row r="16" spans="1:3" s="62" customFormat="1" x14ac:dyDescent="0.35">
      <c r="A16" s="61" t="s">
        <v>14</v>
      </c>
      <c r="B16" s="174">
        <v>6300</v>
      </c>
      <c r="C16" s="64">
        <v>6600</v>
      </c>
    </row>
    <row r="17" spans="1:3" s="62" customFormat="1" x14ac:dyDescent="0.35">
      <c r="A17" s="61" t="s">
        <v>15</v>
      </c>
      <c r="B17" s="174">
        <v>2000</v>
      </c>
      <c r="C17" s="64">
        <v>2000</v>
      </c>
    </row>
    <row r="18" spans="1:3" s="62" customFormat="1" x14ac:dyDescent="0.35">
      <c r="A18" s="61" t="s">
        <v>16</v>
      </c>
      <c r="B18" s="174">
        <v>368</v>
      </c>
      <c r="C18" s="64">
        <v>370</v>
      </c>
    </row>
    <row r="19" spans="1:3" s="62" customFormat="1" x14ac:dyDescent="0.35">
      <c r="A19" s="61" t="s">
        <v>17</v>
      </c>
      <c r="B19" s="174">
        <v>2100</v>
      </c>
      <c r="C19" s="64">
        <v>2205</v>
      </c>
    </row>
    <row r="20" spans="1:3" s="62" customFormat="1" x14ac:dyDescent="0.35">
      <c r="A20" s="61" t="s">
        <v>18</v>
      </c>
      <c r="B20" s="174">
        <v>2000</v>
      </c>
      <c r="C20" s="64">
        <v>2000</v>
      </c>
    </row>
    <row r="21" spans="1:3" s="62" customFormat="1" x14ac:dyDescent="0.35">
      <c r="A21" s="61" t="s">
        <v>19</v>
      </c>
      <c r="B21" s="174">
        <v>3990</v>
      </c>
      <c r="C21" s="64">
        <v>4190</v>
      </c>
    </row>
    <row r="22" spans="1:3" s="62" customFormat="1" x14ac:dyDescent="0.35">
      <c r="A22" s="61" t="s">
        <v>153</v>
      </c>
      <c r="B22" s="174">
        <v>330</v>
      </c>
      <c r="C22" s="64">
        <v>350</v>
      </c>
    </row>
    <row r="23" spans="1:3" s="62" customFormat="1" x14ac:dyDescent="0.35">
      <c r="A23" s="61" t="s">
        <v>154</v>
      </c>
      <c r="B23" s="174"/>
      <c r="C23" s="64">
        <v>300</v>
      </c>
    </row>
    <row r="24" spans="1:3" s="62" customFormat="1" x14ac:dyDescent="0.35">
      <c r="A24" s="61" t="s">
        <v>20</v>
      </c>
      <c r="B24" s="174">
        <v>1050</v>
      </c>
      <c r="C24" s="64">
        <v>800</v>
      </c>
    </row>
    <row r="25" spans="1:3" s="62" customFormat="1" x14ac:dyDescent="0.35">
      <c r="A25" s="61" t="s">
        <v>21</v>
      </c>
      <c r="B25" s="174">
        <v>1050</v>
      </c>
      <c r="C25" s="64">
        <v>1100</v>
      </c>
    </row>
    <row r="26" spans="1:3" s="62" customFormat="1" x14ac:dyDescent="0.35">
      <c r="A26" s="61" t="s">
        <v>22</v>
      </c>
      <c r="B26" s="174">
        <v>1000</v>
      </c>
      <c r="C26" s="64">
        <v>1050</v>
      </c>
    </row>
    <row r="27" spans="1:3" s="62" customFormat="1" x14ac:dyDescent="0.35">
      <c r="A27" s="61" t="s">
        <v>23</v>
      </c>
      <c r="B27" s="174">
        <v>7350</v>
      </c>
      <c r="C27" s="64">
        <v>7750</v>
      </c>
    </row>
    <row r="28" spans="1:3" s="62" customFormat="1" x14ac:dyDescent="0.35">
      <c r="A28" s="61" t="s">
        <v>24</v>
      </c>
      <c r="B28" s="174">
        <v>2700</v>
      </c>
      <c r="C28" s="64">
        <v>3230</v>
      </c>
    </row>
    <row r="29" spans="1:3" s="62" customFormat="1" x14ac:dyDescent="0.35">
      <c r="A29" s="61" t="s">
        <v>25</v>
      </c>
      <c r="B29" s="174">
        <v>350</v>
      </c>
      <c r="C29" s="64">
        <v>370</v>
      </c>
    </row>
    <row r="30" spans="1:3" s="62" customFormat="1" x14ac:dyDescent="0.35">
      <c r="A30" s="61" t="s">
        <v>151</v>
      </c>
      <c r="B30" s="174"/>
      <c r="C30" s="64"/>
    </row>
    <row r="31" spans="1:3" s="62" customFormat="1" ht="20.25" customHeight="1" x14ac:dyDescent="0.35">
      <c r="A31" s="61" t="s">
        <v>27</v>
      </c>
      <c r="B31" s="176">
        <f>SUM(B8:B30)</f>
        <v>46513</v>
      </c>
      <c r="C31" s="68">
        <f t="shared" ref="C31" si="2">SUM(C8:C30)</f>
        <v>48845</v>
      </c>
    </row>
    <row r="32" spans="1:3" s="62" customFormat="1" x14ac:dyDescent="0.3">
      <c r="A32" s="69" t="s">
        <v>28</v>
      </c>
      <c r="B32" s="63"/>
      <c r="C32" s="64"/>
    </row>
    <row r="33" spans="1:3" s="62" customFormat="1" x14ac:dyDescent="0.3">
      <c r="A33" s="70" t="s">
        <v>29</v>
      </c>
      <c r="B33" s="63"/>
      <c r="C33" s="64"/>
    </row>
    <row r="34" spans="1:3" s="62" customFormat="1" x14ac:dyDescent="0.35">
      <c r="A34" s="61" t="s">
        <v>30</v>
      </c>
      <c r="B34" s="63">
        <v>1000</v>
      </c>
      <c r="C34" s="64">
        <v>1050</v>
      </c>
    </row>
    <row r="35" spans="1:3" s="62" customFormat="1" x14ac:dyDescent="0.35">
      <c r="A35" s="61" t="s">
        <v>31</v>
      </c>
      <c r="B35" s="71">
        <v>1000</v>
      </c>
      <c r="C35" s="72">
        <v>1050</v>
      </c>
    </row>
    <row r="36" spans="1:3" s="62" customFormat="1" ht="30.75" customHeight="1" x14ac:dyDescent="0.35">
      <c r="A36" s="61" t="s">
        <v>32</v>
      </c>
      <c r="B36" s="67">
        <f>B31-B35</f>
        <v>45513</v>
      </c>
      <c r="C36" s="68">
        <f t="shared" ref="C36" si="3">C31-C35</f>
        <v>47795</v>
      </c>
    </row>
    <row r="37" spans="1:3" s="62" customFormat="1" ht="22.5" customHeight="1" x14ac:dyDescent="0.35">
      <c r="A37" s="61" t="s">
        <v>33</v>
      </c>
      <c r="B37" s="67">
        <f t="shared" ref="B37:C37" si="4">(B36+B6)</f>
        <v>331925</v>
      </c>
      <c r="C37" s="68">
        <f t="shared" si="4"/>
        <v>361545</v>
      </c>
    </row>
    <row r="38" spans="1:3" s="62" customFormat="1" ht="22.5" customHeight="1" x14ac:dyDescent="0.35">
      <c r="A38" s="61"/>
      <c r="B38" s="71"/>
      <c r="C38" s="187"/>
    </row>
    <row r="39" spans="1:3" s="62" customFormat="1" x14ac:dyDescent="0.35">
      <c r="A39" s="61" t="s">
        <v>34</v>
      </c>
      <c r="B39" s="63">
        <v>1100</v>
      </c>
      <c r="C39" s="188">
        <v>1155</v>
      </c>
    </row>
    <row r="40" spans="1:3" s="62" customFormat="1" x14ac:dyDescent="0.35">
      <c r="A40" s="61" t="s">
        <v>35</v>
      </c>
      <c r="B40" s="63">
        <v>6000</v>
      </c>
      <c r="C40" s="188">
        <v>6300</v>
      </c>
    </row>
    <row r="41" spans="1:3" s="62" customFormat="1" x14ac:dyDescent="0.35">
      <c r="A41" s="61" t="s">
        <v>36</v>
      </c>
      <c r="B41" s="63">
        <v>8000</v>
      </c>
      <c r="C41" s="188">
        <v>8400</v>
      </c>
    </row>
    <row r="42" spans="1:3" s="62" customFormat="1" x14ac:dyDescent="0.35">
      <c r="A42" s="61" t="s">
        <v>37</v>
      </c>
      <c r="B42" s="63">
        <v>5000</v>
      </c>
      <c r="C42" s="188">
        <v>5250</v>
      </c>
    </row>
    <row r="43" spans="1:3" s="62" customFormat="1" ht="21.75" customHeight="1" x14ac:dyDescent="0.35">
      <c r="A43" s="61" t="s">
        <v>38</v>
      </c>
      <c r="B43" s="73">
        <v>2500</v>
      </c>
      <c r="C43" s="189">
        <v>2625</v>
      </c>
    </row>
    <row r="44" spans="1:3" s="62" customFormat="1" x14ac:dyDescent="0.35">
      <c r="A44" s="61" t="s">
        <v>26</v>
      </c>
      <c r="B44" s="174">
        <v>25000</v>
      </c>
      <c r="C44" s="188">
        <v>26250</v>
      </c>
    </row>
    <row r="45" spans="1:3" s="62" customFormat="1" x14ac:dyDescent="0.35">
      <c r="A45" s="61" t="s">
        <v>39</v>
      </c>
      <c r="B45" s="67">
        <f>SUM(B39:B44)</f>
        <v>47600</v>
      </c>
      <c r="C45" s="68">
        <f t="shared" ref="C45" si="5">SUM(C39:C44)</f>
        <v>49980</v>
      </c>
    </row>
    <row r="46" spans="1:3" s="178" customFormat="1" x14ac:dyDescent="0.35">
      <c r="A46" s="74"/>
      <c r="B46" s="75"/>
      <c r="C46" s="190"/>
    </row>
    <row r="47" spans="1:3" s="178" customFormat="1" x14ac:dyDescent="0.35">
      <c r="A47" s="74"/>
      <c r="B47" s="75"/>
      <c r="C47" s="190"/>
    </row>
    <row r="49" spans="1:1" x14ac:dyDescent="0.3">
      <c r="A49" s="1" t="s">
        <v>78</v>
      </c>
    </row>
    <row r="51" spans="1:1" x14ac:dyDescent="0.3">
      <c r="A51" s="78"/>
    </row>
    <row r="52" spans="1:1" x14ac:dyDescent="0.3">
      <c r="A52" s="78"/>
    </row>
    <row r="53" spans="1:1" x14ac:dyDescent="0.3">
      <c r="A53" s="78"/>
    </row>
    <row r="55" spans="1:1" x14ac:dyDescent="0.3">
      <c r="A55" s="79"/>
    </row>
    <row r="56" spans="1:1" x14ac:dyDescent="0.3">
      <c r="A56" s="80"/>
    </row>
    <row r="57" spans="1:1" x14ac:dyDescent="0.3">
      <c r="A57" s="78"/>
    </row>
    <row r="58" spans="1:1" x14ac:dyDescent="0.3">
      <c r="A58" s="78"/>
    </row>
    <row r="59" spans="1:1" x14ac:dyDescent="0.3">
      <c r="A59" s="78"/>
    </row>
  </sheetData>
  <mergeCells count="1">
    <mergeCell ref="A1:B1"/>
  </mergeCells>
  <phoneticPr fontId="15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B2:D6"/>
  <sheetViews>
    <sheetView workbookViewId="0">
      <selection activeCell="D16" sqref="D16"/>
    </sheetView>
  </sheetViews>
  <sheetFormatPr defaultRowHeight="14.5" x14ac:dyDescent="0.35"/>
  <cols>
    <col min="1" max="1" width="8.7265625" style="17"/>
    <col min="2" max="2" width="19.26953125" style="17" bestFit="1" customWidth="1"/>
    <col min="3" max="3" width="10.54296875" style="19" customWidth="1"/>
    <col min="4" max="4" width="12.453125" style="17" customWidth="1"/>
    <col min="5" max="250" width="8.7265625" style="17"/>
    <col min="251" max="251" width="19.26953125" style="17" bestFit="1" customWidth="1"/>
    <col min="252" max="253" width="10.1796875" style="17" bestFit="1" customWidth="1"/>
    <col min="254" max="254" width="10.1796875" style="17" customWidth="1"/>
    <col min="255" max="255" width="10.54296875" style="17" customWidth="1"/>
    <col min="256" max="256" width="12.1796875" style="17" customWidth="1"/>
    <col min="257" max="257" width="11.26953125" style="17" customWidth="1"/>
    <col min="258" max="258" width="12.26953125" style="17" customWidth="1"/>
    <col min="259" max="259" width="12" style="17" customWidth="1"/>
    <col min="260" max="260" width="12.453125" style="17" customWidth="1"/>
    <col min="261" max="506" width="8.7265625" style="17"/>
    <col min="507" max="507" width="19.26953125" style="17" bestFit="1" customWidth="1"/>
    <col min="508" max="509" width="10.1796875" style="17" bestFit="1" customWidth="1"/>
    <col min="510" max="510" width="10.1796875" style="17" customWidth="1"/>
    <col min="511" max="511" width="10.54296875" style="17" customWidth="1"/>
    <col min="512" max="512" width="12.1796875" style="17" customWidth="1"/>
    <col min="513" max="513" width="11.26953125" style="17" customWidth="1"/>
    <col min="514" max="514" width="12.26953125" style="17" customWidth="1"/>
    <col min="515" max="515" width="12" style="17" customWidth="1"/>
    <col min="516" max="516" width="12.453125" style="17" customWidth="1"/>
    <col min="517" max="762" width="8.7265625" style="17"/>
    <col min="763" max="763" width="19.26953125" style="17" bestFit="1" customWidth="1"/>
    <col min="764" max="765" width="10.1796875" style="17" bestFit="1" customWidth="1"/>
    <col min="766" max="766" width="10.1796875" style="17" customWidth="1"/>
    <col min="767" max="767" width="10.54296875" style="17" customWidth="1"/>
    <col min="768" max="768" width="12.1796875" style="17" customWidth="1"/>
    <col min="769" max="769" width="11.26953125" style="17" customWidth="1"/>
    <col min="770" max="770" width="12.26953125" style="17" customWidth="1"/>
    <col min="771" max="771" width="12" style="17" customWidth="1"/>
    <col min="772" max="772" width="12.453125" style="17" customWidth="1"/>
    <col min="773" max="1018" width="8.7265625" style="17"/>
    <col min="1019" max="1019" width="19.26953125" style="17" bestFit="1" customWidth="1"/>
    <col min="1020" max="1021" width="10.1796875" style="17" bestFit="1" customWidth="1"/>
    <col min="1022" max="1022" width="10.1796875" style="17" customWidth="1"/>
    <col min="1023" max="1023" width="10.54296875" style="17" customWidth="1"/>
    <col min="1024" max="1024" width="12.1796875" style="17" customWidth="1"/>
    <col min="1025" max="1025" width="11.26953125" style="17" customWidth="1"/>
    <col min="1026" max="1026" width="12.26953125" style="17" customWidth="1"/>
    <col min="1027" max="1027" width="12" style="17" customWidth="1"/>
    <col min="1028" max="1028" width="12.453125" style="17" customWidth="1"/>
    <col min="1029" max="1274" width="8.7265625" style="17"/>
    <col min="1275" max="1275" width="19.26953125" style="17" bestFit="1" customWidth="1"/>
    <col min="1276" max="1277" width="10.1796875" style="17" bestFit="1" customWidth="1"/>
    <col min="1278" max="1278" width="10.1796875" style="17" customWidth="1"/>
    <col min="1279" max="1279" width="10.54296875" style="17" customWidth="1"/>
    <col min="1280" max="1280" width="12.1796875" style="17" customWidth="1"/>
    <col min="1281" max="1281" width="11.26953125" style="17" customWidth="1"/>
    <col min="1282" max="1282" width="12.26953125" style="17" customWidth="1"/>
    <col min="1283" max="1283" width="12" style="17" customWidth="1"/>
    <col min="1284" max="1284" width="12.453125" style="17" customWidth="1"/>
    <col min="1285" max="1530" width="8.7265625" style="17"/>
    <col min="1531" max="1531" width="19.26953125" style="17" bestFit="1" customWidth="1"/>
    <col min="1532" max="1533" width="10.1796875" style="17" bestFit="1" customWidth="1"/>
    <col min="1534" max="1534" width="10.1796875" style="17" customWidth="1"/>
    <col min="1535" max="1535" width="10.54296875" style="17" customWidth="1"/>
    <col min="1536" max="1536" width="12.1796875" style="17" customWidth="1"/>
    <col min="1537" max="1537" width="11.26953125" style="17" customWidth="1"/>
    <col min="1538" max="1538" width="12.26953125" style="17" customWidth="1"/>
    <col min="1539" max="1539" width="12" style="17" customWidth="1"/>
    <col min="1540" max="1540" width="12.453125" style="17" customWidth="1"/>
    <col min="1541" max="1786" width="8.7265625" style="17"/>
    <col min="1787" max="1787" width="19.26953125" style="17" bestFit="1" customWidth="1"/>
    <col min="1788" max="1789" width="10.1796875" style="17" bestFit="1" customWidth="1"/>
    <col min="1790" max="1790" width="10.1796875" style="17" customWidth="1"/>
    <col min="1791" max="1791" width="10.54296875" style="17" customWidth="1"/>
    <col min="1792" max="1792" width="12.1796875" style="17" customWidth="1"/>
    <col min="1793" max="1793" width="11.26953125" style="17" customWidth="1"/>
    <col min="1794" max="1794" width="12.26953125" style="17" customWidth="1"/>
    <col min="1795" max="1795" width="12" style="17" customWidth="1"/>
    <col min="1796" max="1796" width="12.453125" style="17" customWidth="1"/>
    <col min="1797" max="2042" width="8.7265625" style="17"/>
    <col min="2043" max="2043" width="19.26953125" style="17" bestFit="1" customWidth="1"/>
    <col min="2044" max="2045" width="10.1796875" style="17" bestFit="1" customWidth="1"/>
    <col min="2046" max="2046" width="10.1796875" style="17" customWidth="1"/>
    <col min="2047" max="2047" width="10.54296875" style="17" customWidth="1"/>
    <col min="2048" max="2048" width="12.1796875" style="17" customWidth="1"/>
    <col min="2049" max="2049" width="11.26953125" style="17" customWidth="1"/>
    <col min="2050" max="2050" width="12.26953125" style="17" customWidth="1"/>
    <col min="2051" max="2051" width="12" style="17" customWidth="1"/>
    <col min="2052" max="2052" width="12.453125" style="17" customWidth="1"/>
    <col min="2053" max="2298" width="8.7265625" style="17"/>
    <col min="2299" max="2299" width="19.26953125" style="17" bestFit="1" customWidth="1"/>
    <col min="2300" max="2301" width="10.1796875" style="17" bestFit="1" customWidth="1"/>
    <col min="2302" max="2302" width="10.1796875" style="17" customWidth="1"/>
    <col min="2303" max="2303" width="10.54296875" style="17" customWidth="1"/>
    <col min="2304" max="2304" width="12.1796875" style="17" customWidth="1"/>
    <col min="2305" max="2305" width="11.26953125" style="17" customWidth="1"/>
    <col min="2306" max="2306" width="12.26953125" style="17" customWidth="1"/>
    <col min="2307" max="2307" width="12" style="17" customWidth="1"/>
    <col min="2308" max="2308" width="12.453125" style="17" customWidth="1"/>
    <col min="2309" max="2554" width="8.7265625" style="17"/>
    <col min="2555" max="2555" width="19.26953125" style="17" bestFit="1" customWidth="1"/>
    <col min="2556" max="2557" width="10.1796875" style="17" bestFit="1" customWidth="1"/>
    <col min="2558" max="2558" width="10.1796875" style="17" customWidth="1"/>
    <col min="2559" max="2559" width="10.54296875" style="17" customWidth="1"/>
    <col min="2560" max="2560" width="12.1796875" style="17" customWidth="1"/>
    <col min="2561" max="2561" width="11.26953125" style="17" customWidth="1"/>
    <col min="2562" max="2562" width="12.26953125" style="17" customWidth="1"/>
    <col min="2563" max="2563" width="12" style="17" customWidth="1"/>
    <col min="2564" max="2564" width="12.453125" style="17" customWidth="1"/>
    <col min="2565" max="2810" width="8.7265625" style="17"/>
    <col min="2811" max="2811" width="19.26953125" style="17" bestFit="1" customWidth="1"/>
    <col min="2812" max="2813" width="10.1796875" style="17" bestFit="1" customWidth="1"/>
    <col min="2814" max="2814" width="10.1796875" style="17" customWidth="1"/>
    <col min="2815" max="2815" width="10.54296875" style="17" customWidth="1"/>
    <col min="2816" max="2816" width="12.1796875" style="17" customWidth="1"/>
    <col min="2817" max="2817" width="11.26953125" style="17" customWidth="1"/>
    <col min="2818" max="2818" width="12.26953125" style="17" customWidth="1"/>
    <col min="2819" max="2819" width="12" style="17" customWidth="1"/>
    <col min="2820" max="2820" width="12.453125" style="17" customWidth="1"/>
    <col min="2821" max="3066" width="8.7265625" style="17"/>
    <col min="3067" max="3067" width="19.26953125" style="17" bestFit="1" customWidth="1"/>
    <col min="3068" max="3069" width="10.1796875" style="17" bestFit="1" customWidth="1"/>
    <col min="3070" max="3070" width="10.1796875" style="17" customWidth="1"/>
    <col min="3071" max="3071" width="10.54296875" style="17" customWidth="1"/>
    <col min="3072" max="3072" width="12.1796875" style="17" customWidth="1"/>
    <col min="3073" max="3073" width="11.26953125" style="17" customWidth="1"/>
    <col min="3074" max="3074" width="12.26953125" style="17" customWidth="1"/>
    <col min="3075" max="3075" width="12" style="17" customWidth="1"/>
    <col min="3076" max="3076" width="12.453125" style="17" customWidth="1"/>
    <col min="3077" max="3322" width="8.7265625" style="17"/>
    <col min="3323" max="3323" width="19.26953125" style="17" bestFit="1" customWidth="1"/>
    <col min="3324" max="3325" width="10.1796875" style="17" bestFit="1" customWidth="1"/>
    <col min="3326" max="3326" width="10.1796875" style="17" customWidth="1"/>
    <col min="3327" max="3327" width="10.54296875" style="17" customWidth="1"/>
    <col min="3328" max="3328" width="12.1796875" style="17" customWidth="1"/>
    <col min="3329" max="3329" width="11.26953125" style="17" customWidth="1"/>
    <col min="3330" max="3330" width="12.26953125" style="17" customWidth="1"/>
    <col min="3331" max="3331" width="12" style="17" customWidth="1"/>
    <col min="3332" max="3332" width="12.453125" style="17" customWidth="1"/>
    <col min="3333" max="3578" width="8.7265625" style="17"/>
    <col min="3579" max="3579" width="19.26953125" style="17" bestFit="1" customWidth="1"/>
    <col min="3580" max="3581" width="10.1796875" style="17" bestFit="1" customWidth="1"/>
    <col min="3582" max="3582" width="10.1796875" style="17" customWidth="1"/>
    <col min="3583" max="3583" width="10.54296875" style="17" customWidth="1"/>
    <col min="3584" max="3584" width="12.1796875" style="17" customWidth="1"/>
    <col min="3585" max="3585" width="11.26953125" style="17" customWidth="1"/>
    <col min="3586" max="3586" width="12.26953125" style="17" customWidth="1"/>
    <col min="3587" max="3587" width="12" style="17" customWidth="1"/>
    <col min="3588" max="3588" width="12.453125" style="17" customWidth="1"/>
    <col min="3589" max="3834" width="8.7265625" style="17"/>
    <col min="3835" max="3835" width="19.26953125" style="17" bestFit="1" customWidth="1"/>
    <col min="3836" max="3837" width="10.1796875" style="17" bestFit="1" customWidth="1"/>
    <col min="3838" max="3838" width="10.1796875" style="17" customWidth="1"/>
    <col min="3839" max="3839" width="10.54296875" style="17" customWidth="1"/>
    <col min="3840" max="3840" width="12.1796875" style="17" customWidth="1"/>
    <col min="3841" max="3841" width="11.26953125" style="17" customWidth="1"/>
    <col min="3842" max="3842" width="12.26953125" style="17" customWidth="1"/>
    <col min="3843" max="3843" width="12" style="17" customWidth="1"/>
    <col min="3844" max="3844" width="12.453125" style="17" customWidth="1"/>
    <col min="3845" max="4090" width="8.7265625" style="17"/>
    <col min="4091" max="4091" width="19.26953125" style="17" bestFit="1" customWidth="1"/>
    <col min="4092" max="4093" width="10.1796875" style="17" bestFit="1" customWidth="1"/>
    <col min="4094" max="4094" width="10.1796875" style="17" customWidth="1"/>
    <col min="4095" max="4095" width="10.54296875" style="17" customWidth="1"/>
    <col min="4096" max="4096" width="12.1796875" style="17" customWidth="1"/>
    <col min="4097" max="4097" width="11.26953125" style="17" customWidth="1"/>
    <col min="4098" max="4098" width="12.26953125" style="17" customWidth="1"/>
    <col min="4099" max="4099" width="12" style="17" customWidth="1"/>
    <col min="4100" max="4100" width="12.453125" style="17" customWidth="1"/>
    <col min="4101" max="4346" width="8.7265625" style="17"/>
    <col min="4347" max="4347" width="19.26953125" style="17" bestFit="1" customWidth="1"/>
    <col min="4348" max="4349" width="10.1796875" style="17" bestFit="1" customWidth="1"/>
    <col min="4350" max="4350" width="10.1796875" style="17" customWidth="1"/>
    <col min="4351" max="4351" width="10.54296875" style="17" customWidth="1"/>
    <col min="4352" max="4352" width="12.1796875" style="17" customWidth="1"/>
    <col min="4353" max="4353" width="11.26953125" style="17" customWidth="1"/>
    <col min="4354" max="4354" width="12.26953125" style="17" customWidth="1"/>
    <col min="4355" max="4355" width="12" style="17" customWidth="1"/>
    <col min="4356" max="4356" width="12.453125" style="17" customWidth="1"/>
    <col min="4357" max="4602" width="8.7265625" style="17"/>
    <col min="4603" max="4603" width="19.26953125" style="17" bestFit="1" customWidth="1"/>
    <col min="4604" max="4605" width="10.1796875" style="17" bestFit="1" customWidth="1"/>
    <col min="4606" max="4606" width="10.1796875" style="17" customWidth="1"/>
    <col min="4607" max="4607" width="10.54296875" style="17" customWidth="1"/>
    <col min="4608" max="4608" width="12.1796875" style="17" customWidth="1"/>
    <col min="4609" max="4609" width="11.26953125" style="17" customWidth="1"/>
    <col min="4610" max="4610" width="12.26953125" style="17" customWidth="1"/>
    <col min="4611" max="4611" width="12" style="17" customWidth="1"/>
    <col min="4612" max="4612" width="12.453125" style="17" customWidth="1"/>
    <col min="4613" max="4858" width="8.7265625" style="17"/>
    <col min="4859" max="4859" width="19.26953125" style="17" bestFit="1" customWidth="1"/>
    <col min="4860" max="4861" width="10.1796875" style="17" bestFit="1" customWidth="1"/>
    <col min="4862" max="4862" width="10.1796875" style="17" customWidth="1"/>
    <col min="4863" max="4863" width="10.54296875" style="17" customWidth="1"/>
    <col min="4864" max="4864" width="12.1796875" style="17" customWidth="1"/>
    <col min="4865" max="4865" width="11.26953125" style="17" customWidth="1"/>
    <col min="4866" max="4866" width="12.26953125" style="17" customWidth="1"/>
    <col min="4867" max="4867" width="12" style="17" customWidth="1"/>
    <col min="4868" max="4868" width="12.453125" style="17" customWidth="1"/>
    <col min="4869" max="5114" width="8.7265625" style="17"/>
    <col min="5115" max="5115" width="19.26953125" style="17" bestFit="1" customWidth="1"/>
    <col min="5116" max="5117" width="10.1796875" style="17" bestFit="1" customWidth="1"/>
    <col min="5118" max="5118" width="10.1796875" style="17" customWidth="1"/>
    <col min="5119" max="5119" width="10.54296875" style="17" customWidth="1"/>
    <col min="5120" max="5120" width="12.1796875" style="17" customWidth="1"/>
    <col min="5121" max="5121" width="11.26953125" style="17" customWidth="1"/>
    <col min="5122" max="5122" width="12.26953125" style="17" customWidth="1"/>
    <col min="5123" max="5123" width="12" style="17" customWidth="1"/>
    <col min="5124" max="5124" width="12.453125" style="17" customWidth="1"/>
    <col min="5125" max="5370" width="8.7265625" style="17"/>
    <col min="5371" max="5371" width="19.26953125" style="17" bestFit="1" customWidth="1"/>
    <col min="5372" max="5373" width="10.1796875" style="17" bestFit="1" customWidth="1"/>
    <col min="5374" max="5374" width="10.1796875" style="17" customWidth="1"/>
    <col min="5375" max="5375" width="10.54296875" style="17" customWidth="1"/>
    <col min="5376" max="5376" width="12.1796875" style="17" customWidth="1"/>
    <col min="5377" max="5377" width="11.26953125" style="17" customWidth="1"/>
    <col min="5378" max="5378" width="12.26953125" style="17" customWidth="1"/>
    <col min="5379" max="5379" width="12" style="17" customWidth="1"/>
    <col min="5380" max="5380" width="12.453125" style="17" customWidth="1"/>
    <col min="5381" max="5626" width="8.7265625" style="17"/>
    <col min="5627" max="5627" width="19.26953125" style="17" bestFit="1" customWidth="1"/>
    <col min="5628" max="5629" width="10.1796875" style="17" bestFit="1" customWidth="1"/>
    <col min="5630" max="5630" width="10.1796875" style="17" customWidth="1"/>
    <col min="5631" max="5631" width="10.54296875" style="17" customWidth="1"/>
    <col min="5632" max="5632" width="12.1796875" style="17" customWidth="1"/>
    <col min="5633" max="5633" width="11.26953125" style="17" customWidth="1"/>
    <col min="5634" max="5634" width="12.26953125" style="17" customWidth="1"/>
    <col min="5635" max="5635" width="12" style="17" customWidth="1"/>
    <col min="5636" max="5636" width="12.453125" style="17" customWidth="1"/>
    <col min="5637" max="5882" width="8.7265625" style="17"/>
    <col min="5883" max="5883" width="19.26953125" style="17" bestFit="1" customWidth="1"/>
    <col min="5884" max="5885" width="10.1796875" style="17" bestFit="1" customWidth="1"/>
    <col min="5886" max="5886" width="10.1796875" style="17" customWidth="1"/>
    <col min="5887" max="5887" width="10.54296875" style="17" customWidth="1"/>
    <col min="5888" max="5888" width="12.1796875" style="17" customWidth="1"/>
    <col min="5889" max="5889" width="11.26953125" style="17" customWidth="1"/>
    <col min="5890" max="5890" width="12.26953125" style="17" customWidth="1"/>
    <col min="5891" max="5891" width="12" style="17" customWidth="1"/>
    <col min="5892" max="5892" width="12.453125" style="17" customWidth="1"/>
    <col min="5893" max="6138" width="8.7265625" style="17"/>
    <col min="6139" max="6139" width="19.26953125" style="17" bestFit="1" customWidth="1"/>
    <col min="6140" max="6141" width="10.1796875" style="17" bestFit="1" customWidth="1"/>
    <col min="6142" max="6142" width="10.1796875" style="17" customWidth="1"/>
    <col min="6143" max="6143" width="10.54296875" style="17" customWidth="1"/>
    <col min="6144" max="6144" width="12.1796875" style="17" customWidth="1"/>
    <col min="6145" max="6145" width="11.26953125" style="17" customWidth="1"/>
    <col min="6146" max="6146" width="12.26953125" style="17" customWidth="1"/>
    <col min="6147" max="6147" width="12" style="17" customWidth="1"/>
    <col min="6148" max="6148" width="12.453125" style="17" customWidth="1"/>
    <col min="6149" max="6394" width="8.7265625" style="17"/>
    <col min="6395" max="6395" width="19.26953125" style="17" bestFit="1" customWidth="1"/>
    <col min="6396" max="6397" width="10.1796875" style="17" bestFit="1" customWidth="1"/>
    <col min="6398" max="6398" width="10.1796875" style="17" customWidth="1"/>
    <col min="6399" max="6399" width="10.54296875" style="17" customWidth="1"/>
    <col min="6400" max="6400" width="12.1796875" style="17" customWidth="1"/>
    <col min="6401" max="6401" width="11.26953125" style="17" customWidth="1"/>
    <col min="6402" max="6402" width="12.26953125" style="17" customWidth="1"/>
    <col min="6403" max="6403" width="12" style="17" customWidth="1"/>
    <col min="6404" max="6404" width="12.453125" style="17" customWidth="1"/>
    <col min="6405" max="6650" width="8.7265625" style="17"/>
    <col min="6651" max="6651" width="19.26953125" style="17" bestFit="1" customWidth="1"/>
    <col min="6652" max="6653" width="10.1796875" style="17" bestFit="1" customWidth="1"/>
    <col min="6654" max="6654" width="10.1796875" style="17" customWidth="1"/>
    <col min="6655" max="6655" width="10.54296875" style="17" customWidth="1"/>
    <col min="6656" max="6656" width="12.1796875" style="17" customWidth="1"/>
    <col min="6657" max="6657" width="11.26953125" style="17" customWidth="1"/>
    <col min="6658" max="6658" width="12.26953125" style="17" customWidth="1"/>
    <col min="6659" max="6659" width="12" style="17" customWidth="1"/>
    <col min="6660" max="6660" width="12.453125" style="17" customWidth="1"/>
    <col min="6661" max="6906" width="8.7265625" style="17"/>
    <col min="6907" max="6907" width="19.26953125" style="17" bestFit="1" customWidth="1"/>
    <col min="6908" max="6909" width="10.1796875" style="17" bestFit="1" customWidth="1"/>
    <col min="6910" max="6910" width="10.1796875" style="17" customWidth="1"/>
    <col min="6911" max="6911" width="10.54296875" style="17" customWidth="1"/>
    <col min="6912" max="6912" width="12.1796875" style="17" customWidth="1"/>
    <col min="6913" max="6913" width="11.26953125" style="17" customWidth="1"/>
    <col min="6914" max="6914" width="12.26953125" style="17" customWidth="1"/>
    <col min="6915" max="6915" width="12" style="17" customWidth="1"/>
    <col min="6916" max="6916" width="12.453125" style="17" customWidth="1"/>
    <col min="6917" max="7162" width="8.7265625" style="17"/>
    <col min="7163" max="7163" width="19.26953125" style="17" bestFit="1" customWidth="1"/>
    <col min="7164" max="7165" width="10.1796875" style="17" bestFit="1" customWidth="1"/>
    <col min="7166" max="7166" width="10.1796875" style="17" customWidth="1"/>
    <col min="7167" max="7167" width="10.54296875" style="17" customWidth="1"/>
    <col min="7168" max="7168" width="12.1796875" style="17" customWidth="1"/>
    <col min="7169" max="7169" width="11.26953125" style="17" customWidth="1"/>
    <col min="7170" max="7170" width="12.26953125" style="17" customWidth="1"/>
    <col min="7171" max="7171" width="12" style="17" customWidth="1"/>
    <col min="7172" max="7172" width="12.453125" style="17" customWidth="1"/>
    <col min="7173" max="7418" width="8.7265625" style="17"/>
    <col min="7419" max="7419" width="19.26953125" style="17" bestFit="1" customWidth="1"/>
    <col min="7420" max="7421" width="10.1796875" style="17" bestFit="1" customWidth="1"/>
    <col min="7422" max="7422" width="10.1796875" style="17" customWidth="1"/>
    <col min="7423" max="7423" width="10.54296875" style="17" customWidth="1"/>
    <col min="7424" max="7424" width="12.1796875" style="17" customWidth="1"/>
    <col min="7425" max="7425" width="11.26953125" style="17" customWidth="1"/>
    <col min="7426" max="7426" width="12.26953125" style="17" customWidth="1"/>
    <col min="7427" max="7427" width="12" style="17" customWidth="1"/>
    <col min="7428" max="7428" width="12.453125" style="17" customWidth="1"/>
    <col min="7429" max="7674" width="8.7265625" style="17"/>
    <col min="7675" max="7675" width="19.26953125" style="17" bestFit="1" customWidth="1"/>
    <col min="7676" max="7677" width="10.1796875" style="17" bestFit="1" customWidth="1"/>
    <col min="7678" max="7678" width="10.1796875" style="17" customWidth="1"/>
    <col min="7679" max="7679" width="10.54296875" style="17" customWidth="1"/>
    <col min="7680" max="7680" width="12.1796875" style="17" customWidth="1"/>
    <col min="7681" max="7681" width="11.26953125" style="17" customWidth="1"/>
    <col min="7682" max="7682" width="12.26953125" style="17" customWidth="1"/>
    <col min="7683" max="7683" width="12" style="17" customWidth="1"/>
    <col min="7684" max="7684" width="12.453125" style="17" customWidth="1"/>
    <col min="7685" max="7930" width="8.7265625" style="17"/>
    <col min="7931" max="7931" width="19.26953125" style="17" bestFit="1" customWidth="1"/>
    <col min="7932" max="7933" width="10.1796875" style="17" bestFit="1" customWidth="1"/>
    <col min="7934" max="7934" width="10.1796875" style="17" customWidth="1"/>
    <col min="7935" max="7935" width="10.54296875" style="17" customWidth="1"/>
    <col min="7936" max="7936" width="12.1796875" style="17" customWidth="1"/>
    <col min="7937" max="7937" width="11.26953125" style="17" customWidth="1"/>
    <col min="7938" max="7938" width="12.26953125" style="17" customWidth="1"/>
    <col min="7939" max="7939" width="12" style="17" customWidth="1"/>
    <col min="7940" max="7940" width="12.453125" style="17" customWidth="1"/>
    <col min="7941" max="8186" width="8.7265625" style="17"/>
    <col min="8187" max="8187" width="19.26953125" style="17" bestFit="1" customWidth="1"/>
    <col min="8188" max="8189" width="10.1796875" style="17" bestFit="1" customWidth="1"/>
    <col min="8190" max="8190" width="10.1796875" style="17" customWidth="1"/>
    <col min="8191" max="8191" width="10.54296875" style="17" customWidth="1"/>
    <col min="8192" max="8192" width="12.1796875" style="17" customWidth="1"/>
    <col min="8193" max="8193" width="11.26953125" style="17" customWidth="1"/>
    <col min="8194" max="8194" width="12.26953125" style="17" customWidth="1"/>
    <col min="8195" max="8195" width="12" style="17" customWidth="1"/>
    <col min="8196" max="8196" width="12.453125" style="17" customWidth="1"/>
    <col min="8197" max="8442" width="8.7265625" style="17"/>
    <col min="8443" max="8443" width="19.26953125" style="17" bestFit="1" customWidth="1"/>
    <col min="8444" max="8445" width="10.1796875" style="17" bestFit="1" customWidth="1"/>
    <col min="8446" max="8446" width="10.1796875" style="17" customWidth="1"/>
    <col min="8447" max="8447" width="10.54296875" style="17" customWidth="1"/>
    <col min="8448" max="8448" width="12.1796875" style="17" customWidth="1"/>
    <col min="8449" max="8449" width="11.26953125" style="17" customWidth="1"/>
    <col min="8450" max="8450" width="12.26953125" style="17" customWidth="1"/>
    <col min="8451" max="8451" width="12" style="17" customWidth="1"/>
    <col min="8452" max="8452" width="12.453125" style="17" customWidth="1"/>
    <col min="8453" max="8698" width="8.7265625" style="17"/>
    <col min="8699" max="8699" width="19.26953125" style="17" bestFit="1" customWidth="1"/>
    <col min="8700" max="8701" width="10.1796875" style="17" bestFit="1" customWidth="1"/>
    <col min="8702" max="8702" width="10.1796875" style="17" customWidth="1"/>
    <col min="8703" max="8703" width="10.54296875" style="17" customWidth="1"/>
    <col min="8704" max="8704" width="12.1796875" style="17" customWidth="1"/>
    <col min="8705" max="8705" width="11.26953125" style="17" customWidth="1"/>
    <col min="8706" max="8706" width="12.26953125" style="17" customWidth="1"/>
    <col min="8707" max="8707" width="12" style="17" customWidth="1"/>
    <col min="8708" max="8708" width="12.453125" style="17" customWidth="1"/>
    <col min="8709" max="8954" width="8.7265625" style="17"/>
    <col min="8955" max="8955" width="19.26953125" style="17" bestFit="1" customWidth="1"/>
    <col min="8956" max="8957" width="10.1796875" style="17" bestFit="1" customWidth="1"/>
    <col min="8958" max="8958" width="10.1796875" style="17" customWidth="1"/>
    <col min="8959" max="8959" width="10.54296875" style="17" customWidth="1"/>
    <col min="8960" max="8960" width="12.1796875" style="17" customWidth="1"/>
    <col min="8961" max="8961" width="11.26953125" style="17" customWidth="1"/>
    <col min="8962" max="8962" width="12.26953125" style="17" customWidth="1"/>
    <col min="8963" max="8963" width="12" style="17" customWidth="1"/>
    <col min="8964" max="8964" width="12.453125" style="17" customWidth="1"/>
    <col min="8965" max="9210" width="8.7265625" style="17"/>
    <col min="9211" max="9211" width="19.26953125" style="17" bestFit="1" customWidth="1"/>
    <col min="9212" max="9213" width="10.1796875" style="17" bestFit="1" customWidth="1"/>
    <col min="9214" max="9214" width="10.1796875" style="17" customWidth="1"/>
    <col min="9215" max="9215" width="10.54296875" style="17" customWidth="1"/>
    <col min="9216" max="9216" width="12.1796875" style="17" customWidth="1"/>
    <col min="9217" max="9217" width="11.26953125" style="17" customWidth="1"/>
    <col min="9218" max="9218" width="12.26953125" style="17" customWidth="1"/>
    <col min="9219" max="9219" width="12" style="17" customWidth="1"/>
    <col min="9220" max="9220" width="12.453125" style="17" customWidth="1"/>
    <col min="9221" max="9466" width="8.7265625" style="17"/>
    <col min="9467" max="9467" width="19.26953125" style="17" bestFit="1" customWidth="1"/>
    <col min="9468" max="9469" width="10.1796875" style="17" bestFit="1" customWidth="1"/>
    <col min="9470" max="9470" width="10.1796875" style="17" customWidth="1"/>
    <col min="9471" max="9471" width="10.54296875" style="17" customWidth="1"/>
    <col min="9472" max="9472" width="12.1796875" style="17" customWidth="1"/>
    <col min="9473" max="9473" width="11.26953125" style="17" customWidth="1"/>
    <col min="9474" max="9474" width="12.26953125" style="17" customWidth="1"/>
    <col min="9475" max="9475" width="12" style="17" customWidth="1"/>
    <col min="9476" max="9476" width="12.453125" style="17" customWidth="1"/>
    <col min="9477" max="9722" width="8.7265625" style="17"/>
    <col min="9723" max="9723" width="19.26953125" style="17" bestFit="1" customWidth="1"/>
    <col min="9724" max="9725" width="10.1796875" style="17" bestFit="1" customWidth="1"/>
    <col min="9726" max="9726" width="10.1796875" style="17" customWidth="1"/>
    <col min="9727" max="9727" width="10.54296875" style="17" customWidth="1"/>
    <col min="9728" max="9728" width="12.1796875" style="17" customWidth="1"/>
    <col min="9729" max="9729" width="11.26953125" style="17" customWidth="1"/>
    <col min="9730" max="9730" width="12.26953125" style="17" customWidth="1"/>
    <col min="9731" max="9731" width="12" style="17" customWidth="1"/>
    <col min="9732" max="9732" width="12.453125" style="17" customWidth="1"/>
    <col min="9733" max="9978" width="8.7265625" style="17"/>
    <col min="9979" max="9979" width="19.26953125" style="17" bestFit="1" customWidth="1"/>
    <col min="9980" max="9981" width="10.1796875" style="17" bestFit="1" customWidth="1"/>
    <col min="9982" max="9982" width="10.1796875" style="17" customWidth="1"/>
    <col min="9983" max="9983" width="10.54296875" style="17" customWidth="1"/>
    <col min="9984" max="9984" width="12.1796875" style="17" customWidth="1"/>
    <col min="9985" max="9985" width="11.26953125" style="17" customWidth="1"/>
    <col min="9986" max="9986" width="12.26953125" style="17" customWidth="1"/>
    <col min="9987" max="9987" width="12" style="17" customWidth="1"/>
    <col min="9988" max="9988" width="12.453125" style="17" customWidth="1"/>
    <col min="9989" max="10234" width="8.7265625" style="17"/>
    <col min="10235" max="10235" width="19.26953125" style="17" bestFit="1" customWidth="1"/>
    <col min="10236" max="10237" width="10.1796875" style="17" bestFit="1" customWidth="1"/>
    <col min="10238" max="10238" width="10.1796875" style="17" customWidth="1"/>
    <col min="10239" max="10239" width="10.54296875" style="17" customWidth="1"/>
    <col min="10240" max="10240" width="12.1796875" style="17" customWidth="1"/>
    <col min="10241" max="10241" width="11.26953125" style="17" customWidth="1"/>
    <col min="10242" max="10242" width="12.26953125" style="17" customWidth="1"/>
    <col min="10243" max="10243" width="12" style="17" customWidth="1"/>
    <col min="10244" max="10244" width="12.453125" style="17" customWidth="1"/>
    <col min="10245" max="10490" width="8.7265625" style="17"/>
    <col min="10491" max="10491" width="19.26953125" style="17" bestFit="1" customWidth="1"/>
    <col min="10492" max="10493" width="10.1796875" style="17" bestFit="1" customWidth="1"/>
    <col min="10494" max="10494" width="10.1796875" style="17" customWidth="1"/>
    <col min="10495" max="10495" width="10.54296875" style="17" customWidth="1"/>
    <col min="10496" max="10496" width="12.1796875" style="17" customWidth="1"/>
    <col min="10497" max="10497" width="11.26953125" style="17" customWidth="1"/>
    <col min="10498" max="10498" width="12.26953125" style="17" customWidth="1"/>
    <col min="10499" max="10499" width="12" style="17" customWidth="1"/>
    <col min="10500" max="10500" width="12.453125" style="17" customWidth="1"/>
    <col min="10501" max="10746" width="8.7265625" style="17"/>
    <col min="10747" max="10747" width="19.26953125" style="17" bestFit="1" customWidth="1"/>
    <col min="10748" max="10749" width="10.1796875" style="17" bestFit="1" customWidth="1"/>
    <col min="10750" max="10750" width="10.1796875" style="17" customWidth="1"/>
    <col min="10751" max="10751" width="10.54296875" style="17" customWidth="1"/>
    <col min="10752" max="10752" width="12.1796875" style="17" customWidth="1"/>
    <col min="10753" max="10753" width="11.26953125" style="17" customWidth="1"/>
    <col min="10754" max="10754" width="12.26953125" style="17" customWidth="1"/>
    <col min="10755" max="10755" width="12" style="17" customWidth="1"/>
    <col min="10756" max="10756" width="12.453125" style="17" customWidth="1"/>
    <col min="10757" max="11002" width="8.7265625" style="17"/>
    <col min="11003" max="11003" width="19.26953125" style="17" bestFit="1" customWidth="1"/>
    <col min="11004" max="11005" width="10.1796875" style="17" bestFit="1" customWidth="1"/>
    <col min="11006" max="11006" width="10.1796875" style="17" customWidth="1"/>
    <col min="11007" max="11007" width="10.54296875" style="17" customWidth="1"/>
    <col min="11008" max="11008" width="12.1796875" style="17" customWidth="1"/>
    <col min="11009" max="11009" width="11.26953125" style="17" customWidth="1"/>
    <col min="11010" max="11010" width="12.26953125" style="17" customWidth="1"/>
    <col min="11011" max="11011" width="12" style="17" customWidth="1"/>
    <col min="11012" max="11012" width="12.453125" style="17" customWidth="1"/>
    <col min="11013" max="11258" width="8.7265625" style="17"/>
    <col min="11259" max="11259" width="19.26953125" style="17" bestFit="1" customWidth="1"/>
    <col min="11260" max="11261" width="10.1796875" style="17" bestFit="1" customWidth="1"/>
    <col min="11262" max="11262" width="10.1796875" style="17" customWidth="1"/>
    <col min="11263" max="11263" width="10.54296875" style="17" customWidth="1"/>
    <col min="11264" max="11264" width="12.1796875" style="17" customWidth="1"/>
    <col min="11265" max="11265" width="11.26953125" style="17" customWidth="1"/>
    <col min="11266" max="11266" width="12.26953125" style="17" customWidth="1"/>
    <col min="11267" max="11267" width="12" style="17" customWidth="1"/>
    <col min="11268" max="11268" width="12.453125" style="17" customWidth="1"/>
    <col min="11269" max="11514" width="8.7265625" style="17"/>
    <col min="11515" max="11515" width="19.26953125" style="17" bestFit="1" customWidth="1"/>
    <col min="11516" max="11517" width="10.1796875" style="17" bestFit="1" customWidth="1"/>
    <col min="11518" max="11518" width="10.1796875" style="17" customWidth="1"/>
    <col min="11519" max="11519" width="10.54296875" style="17" customWidth="1"/>
    <col min="11520" max="11520" width="12.1796875" style="17" customWidth="1"/>
    <col min="11521" max="11521" width="11.26953125" style="17" customWidth="1"/>
    <col min="11522" max="11522" width="12.26953125" style="17" customWidth="1"/>
    <col min="11523" max="11523" width="12" style="17" customWidth="1"/>
    <col min="11524" max="11524" width="12.453125" style="17" customWidth="1"/>
    <col min="11525" max="11770" width="8.7265625" style="17"/>
    <col min="11771" max="11771" width="19.26953125" style="17" bestFit="1" customWidth="1"/>
    <col min="11772" max="11773" width="10.1796875" style="17" bestFit="1" customWidth="1"/>
    <col min="11774" max="11774" width="10.1796875" style="17" customWidth="1"/>
    <col min="11775" max="11775" width="10.54296875" style="17" customWidth="1"/>
    <col min="11776" max="11776" width="12.1796875" style="17" customWidth="1"/>
    <col min="11777" max="11777" width="11.26953125" style="17" customWidth="1"/>
    <col min="11778" max="11778" width="12.26953125" style="17" customWidth="1"/>
    <col min="11779" max="11779" width="12" style="17" customWidth="1"/>
    <col min="11780" max="11780" width="12.453125" style="17" customWidth="1"/>
    <col min="11781" max="12026" width="8.7265625" style="17"/>
    <col min="12027" max="12027" width="19.26953125" style="17" bestFit="1" customWidth="1"/>
    <col min="12028" max="12029" width="10.1796875" style="17" bestFit="1" customWidth="1"/>
    <col min="12030" max="12030" width="10.1796875" style="17" customWidth="1"/>
    <col min="12031" max="12031" width="10.54296875" style="17" customWidth="1"/>
    <col min="12032" max="12032" width="12.1796875" style="17" customWidth="1"/>
    <col min="12033" max="12033" width="11.26953125" style="17" customWidth="1"/>
    <col min="12034" max="12034" width="12.26953125" style="17" customWidth="1"/>
    <col min="12035" max="12035" width="12" style="17" customWidth="1"/>
    <col min="12036" max="12036" width="12.453125" style="17" customWidth="1"/>
    <col min="12037" max="12282" width="8.7265625" style="17"/>
    <col min="12283" max="12283" width="19.26953125" style="17" bestFit="1" customWidth="1"/>
    <col min="12284" max="12285" width="10.1796875" style="17" bestFit="1" customWidth="1"/>
    <col min="12286" max="12286" width="10.1796875" style="17" customWidth="1"/>
    <col min="12287" max="12287" width="10.54296875" style="17" customWidth="1"/>
    <col min="12288" max="12288" width="12.1796875" style="17" customWidth="1"/>
    <col min="12289" max="12289" width="11.26953125" style="17" customWidth="1"/>
    <col min="12290" max="12290" width="12.26953125" style="17" customWidth="1"/>
    <col min="12291" max="12291" width="12" style="17" customWidth="1"/>
    <col min="12292" max="12292" width="12.453125" style="17" customWidth="1"/>
    <col min="12293" max="12538" width="8.7265625" style="17"/>
    <col min="12539" max="12539" width="19.26953125" style="17" bestFit="1" customWidth="1"/>
    <col min="12540" max="12541" width="10.1796875" style="17" bestFit="1" customWidth="1"/>
    <col min="12542" max="12542" width="10.1796875" style="17" customWidth="1"/>
    <col min="12543" max="12543" width="10.54296875" style="17" customWidth="1"/>
    <col min="12544" max="12544" width="12.1796875" style="17" customWidth="1"/>
    <col min="12545" max="12545" width="11.26953125" style="17" customWidth="1"/>
    <col min="12546" max="12546" width="12.26953125" style="17" customWidth="1"/>
    <col min="12547" max="12547" width="12" style="17" customWidth="1"/>
    <col min="12548" max="12548" width="12.453125" style="17" customWidth="1"/>
    <col min="12549" max="12794" width="8.7265625" style="17"/>
    <col min="12795" max="12795" width="19.26953125" style="17" bestFit="1" customWidth="1"/>
    <col min="12796" max="12797" width="10.1796875" style="17" bestFit="1" customWidth="1"/>
    <col min="12798" max="12798" width="10.1796875" style="17" customWidth="1"/>
    <col min="12799" max="12799" width="10.54296875" style="17" customWidth="1"/>
    <col min="12800" max="12800" width="12.1796875" style="17" customWidth="1"/>
    <col min="12801" max="12801" width="11.26953125" style="17" customWidth="1"/>
    <col min="12802" max="12802" width="12.26953125" style="17" customWidth="1"/>
    <col min="12803" max="12803" width="12" style="17" customWidth="1"/>
    <col min="12804" max="12804" width="12.453125" style="17" customWidth="1"/>
    <col min="12805" max="13050" width="8.7265625" style="17"/>
    <col min="13051" max="13051" width="19.26953125" style="17" bestFit="1" customWidth="1"/>
    <col min="13052" max="13053" width="10.1796875" style="17" bestFit="1" customWidth="1"/>
    <col min="13054" max="13054" width="10.1796875" style="17" customWidth="1"/>
    <col min="13055" max="13055" width="10.54296875" style="17" customWidth="1"/>
    <col min="13056" max="13056" width="12.1796875" style="17" customWidth="1"/>
    <col min="13057" max="13057" width="11.26953125" style="17" customWidth="1"/>
    <col min="13058" max="13058" width="12.26953125" style="17" customWidth="1"/>
    <col min="13059" max="13059" width="12" style="17" customWidth="1"/>
    <col min="13060" max="13060" width="12.453125" style="17" customWidth="1"/>
    <col min="13061" max="13306" width="8.7265625" style="17"/>
    <col min="13307" max="13307" width="19.26953125" style="17" bestFit="1" customWidth="1"/>
    <col min="13308" max="13309" width="10.1796875" style="17" bestFit="1" customWidth="1"/>
    <col min="13310" max="13310" width="10.1796875" style="17" customWidth="1"/>
    <col min="13311" max="13311" width="10.54296875" style="17" customWidth="1"/>
    <col min="13312" max="13312" width="12.1796875" style="17" customWidth="1"/>
    <col min="13313" max="13313" width="11.26953125" style="17" customWidth="1"/>
    <col min="13314" max="13314" width="12.26953125" style="17" customWidth="1"/>
    <col min="13315" max="13315" width="12" style="17" customWidth="1"/>
    <col min="13316" max="13316" width="12.453125" style="17" customWidth="1"/>
    <col min="13317" max="13562" width="8.7265625" style="17"/>
    <col min="13563" max="13563" width="19.26953125" style="17" bestFit="1" customWidth="1"/>
    <col min="13564" max="13565" width="10.1796875" style="17" bestFit="1" customWidth="1"/>
    <col min="13566" max="13566" width="10.1796875" style="17" customWidth="1"/>
    <col min="13567" max="13567" width="10.54296875" style="17" customWidth="1"/>
    <col min="13568" max="13568" width="12.1796875" style="17" customWidth="1"/>
    <col min="13569" max="13569" width="11.26953125" style="17" customWidth="1"/>
    <col min="13570" max="13570" width="12.26953125" style="17" customWidth="1"/>
    <col min="13571" max="13571" width="12" style="17" customWidth="1"/>
    <col min="13572" max="13572" width="12.453125" style="17" customWidth="1"/>
    <col min="13573" max="13818" width="8.7265625" style="17"/>
    <col min="13819" max="13819" width="19.26953125" style="17" bestFit="1" customWidth="1"/>
    <col min="13820" max="13821" width="10.1796875" style="17" bestFit="1" customWidth="1"/>
    <col min="13822" max="13822" width="10.1796875" style="17" customWidth="1"/>
    <col min="13823" max="13823" width="10.54296875" style="17" customWidth="1"/>
    <col min="13824" max="13824" width="12.1796875" style="17" customWidth="1"/>
    <col min="13825" max="13825" width="11.26953125" style="17" customWidth="1"/>
    <col min="13826" max="13826" width="12.26953125" style="17" customWidth="1"/>
    <col min="13827" max="13827" width="12" style="17" customWidth="1"/>
    <col min="13828" max="13828" width="12.453125" style="17" customWidth="1"/>
    <col min="13829" max="14074" width="8.7265625" style="17"/>
    <col min="14075" max="14075" width="19.26953125" style="17" bestFit="1" customWidth="1"/>
    <col min="14076" max="14077" width="10.1796875" style="17" bestFit="1" customWidth="1"/>
    <col min="14078" max="14078" width="10.1796875" style="17" customWidth="1"/>
    <col min="14079" max="14079" width="10.54296875" style="17" customWidth="1"/>
    <col min="14080" max="14080" width="12.1796875" style="17" customWidth="1"/>
    <col min="14081" max="14081" width="11.26953125" style="17" customWidth="1"/>
    <col min="14082" max="14082" width="12.26953125" style="17" customWidth="1"/>
    <col min="14083" max="14083" width="12" style="17" customWidth="1"/>
    <col min="14084" max="14084" width="12.453125" style="17" customWidth="1"/>
    <col min="14085" max="14330" width="8.7265625" style="17"/>
    <col min="14331" max="14331" width="19.26953125" style="17" bestFit="1" customWidth="1"/>
    <col min="14332" max="14333" width="10.1796875" style="17" bestFit="1" customWidth="1"/>
    <col min="14334" max="14334" width="10.1796875" style="17" customWidth="1"/>
    <col min="14335" max="14335" width="10.54296875" style="17" customWidth="1"/>
    <col min="14336" max="14336" width="12.1796875" style="17" customWidth="1"/>
    <col min="14337" max="14337" width="11.26953125" style="17" customWidth="1"/>
    <col min="14338" max="14338" width="12.26953125" style="17" customWidth="1"/>
    <col min="14339" max="14339" width="12" style="17" customWidth="1"/>
    <col min="14340" max="14340" width="12.453125" style="17" customWidth="1"/>
    <col min="14341" max="14586" width="8.7265625" style="17"/>
    <col min="14587" max="14587" width="19.26953125" style="17" bestFit="1" customWidth="1"/>
    <col min="14588" max="14589" width="10.1796875" style="17" bestFit="1" customWidth="1"/>
    <col min="14590" max="14590" width="10.1796875" style="17" customWidth="1"/>
    <col min="14591" max="14591" width="10.54296875" style="17" customWidth="1"/>
    <col min="14592" max="14592" width="12.1796875" style="17" customWidth="1"/>
    <col min="14593" max="14593" width="11.26953125" style="17" customWidth="1"/>
    <col min="14594" max="14594" width="12.26953125" style="17" customWidth="1"/>
    <col min="14595" max="14595" width="12" style="17" customWidth="1"/>
    <col min="14596" max="14596" width="12.453125" style="17" customWidth="1"/>
    <col min="14597" max="14842" width="8.7265625" style="17"/>
    <col min="14843" max="14843" width="19.26953125" style="17" bestFit="1" customWidth="1"/>
    <col min="14844" max="14845" width="10.1796875" style="17" bestFit="1" customWidth="1"/>
    <col min="14846" max="14846" width="10.1796875" style="17" customWidth="1"/>
    <col min="14847" max="14847" width="10.54296875" style="17" customWidth="1"/>
    <col min="14848" max="14848" width="12.1796875" style="17" customWidth="1"/>
    <col min="14849" max="14849" width="11.26953125" style="17" customWidth="1"/>
    <col min="14850" max="14850" width="12.26953125" style="17" customWidth="1"/>
    <col min="14851" max="14851" width="12" style="17" customWidth="1"/>
    <col min="14852" max="14852" width="12.453125" style="17" customWidth="1"/>
    <col min="14853" max="15098" width="8.7265625" style="17"/>
    <col min="15099" max="15099" width="19.26953125" style="17" bestFit="1" customWidth="1"/>
    <col min="15100" max="15101" width="10.1796875" style="17" bestFit="1" customWidth="1"/>
    <col min="15102" max="15102" width="10.1796875" style="17" customWidth="1"/>
    <col min="15103" max="15103" width="10.54296875" style="17" customWidth="1"/>
    <col min="15104" max="15104" width="12.1796875" style="17" customWidth="1"/>
    <col min="15105" max="15105" width="11.26953125" style="17" customWidth="1"/>
    <col min="15106" max="15106" width="12.26953125" style="17" customWidth="1"/>
    <col min="15107" max="15107" width="12" style="17" customWidth="1"/>
    <col min="15108" max="15108" width="12.453125" style="17" customWidth="1"/>
    <col min="15109" max="15354" width="8.7265625" style="17"/>
    <col min="15355" max="15355" width="19.26953125" style="17" bestFit="1" customWidth="1"/>
    <col min="15356" max="15357" width="10.1796875" style="17" bestFit="1" customWidth="1"/>
    <col min="15358" max="15358" width="10.1796875" style="17" customWidth="1"/>
    <col min="15359" max="15359" width="10.54296875" style="17" customWidth="1"/>
    <col min="15360" max="15360" width="12.1796875" style="17" customWidth="1"/>
    <col min="15361" max="15361" width="11.26953125" style="17" customWidth="1"/>
    <col min="15362" max="15362" width="12.26953125" style="17" customWidth="1"/>
    <col min="15363" max="15363" width="12" style="17" customWidth="1"/>
    <col min="15364" max="15364" width="12.453125" style="17" customWidth="1"/>
    <col min="15365" max="15610" width="8.7265625" style="17"/>
    <col min="15611" max="15611" width="19.26953125" style="17" bestFit="1" customWidth="1"/>
    <col min="15612" max="15613" width="10.1796875" style="17" bestFit="1" customWidth="1"/>
    <col min="15614" max="15614" width="10.1796875" style="17" customWidth="1"/>
    <col min="15615" max="15615" width="10.54296875" style="17" customWidth="1"/>
    <col min="15616" max="15616" width="12.1796875" style="17" customWidth="1"/>
    <col min="15617" max="15617" width="11.26953125" style="17" customWidth="1"/>
    <col min="15618" max="15618" width="12.26953125" style="17" customWidth="1"/>
    <col min="15619" max="15619" width="12" style="17" customWidth="1"/>
    <col min="15620" max="15620" width="12.453125" style="17" customWidth="1"/>
    <col min="15621" max="15866" width="8.7265625" style="17"/>
    <col min="15867" max="15867" width="19.26953125" style="17" bestFit="1" customWidth="1"/>
    <col min="15868" max="15869" width="10.1796875" style="17" bestFit="1" customWidth="1"/>
    <col min="15870" max="15870" width="10.1796875" style="17" customWidth="1"/>
    <col min="15871" max="15871" width="10.54296875" style="17" customWidth="1"/>
    <col min="15872" max="15872" width="12.1796875" style="17" customWidth="1"/>
    <col min="15873" max="15873" width="11.26953125" style="17" customWidth="1"/>
    <col min="15874" max="15874" width="12.26953125" style="17" customWidth="1"/>
    <col min="15875" max="15875" width="12" style="17" customWidth="1"/>
    <col min="15876" max="15876" width="12.453125" style="17" customWidth="1"/>
    <col min="15877" max="16122" width="8.7265625" style="17"/>
    <col min="16123" max="16123" width="19.26953125" style="17" bestFit="1" customWidth="1"/>
    <col min="16124" max="16125" width="10.1796875" style="17" bestFit="1" customWidth="1"/>
    <col min="16126" max="16126" width="10.1796875" style="17" customWidth="1"/>
    <col min="16127" max="16127" width="10.54296875" style="17" customWidth="1"/>
    <col min="16128" max="16128" width="12.1796875" style="17" customWidth="1"/>
    <col min="16129" max="16129" width="11.26953125" style="17" customWidth="1"/>
    <col min="16130" max="16130" width="12.26953125" style="17" customWidth="1"/>
    <col min="16131" max="16131" width="12" style="17" customWidth="1"/>
    <col min="16132" max="16132" width="12.453125" style="17" customWidth="1"/>
    <col min="16133" max="16384" width="8.7265625" style="17"/>
  </cols>
  <sheetData>
    <row r="2" spans="2:4" x14ac:dyDescent="0.35">
      <c r="C2" s="19" t="s">
        <v>149</v>
      </c>
    </row>
    <row r="3" spans="2:4" ht="29" x14ac:dyDescent="0.35">
      <c r="B3" s="17" t="s">
        <v>40</v>
      </c>
      <c r="C3" s="20" t="s">
        <v>75</v>
      </c>
      <c r="D3" s="21" t="s">
        <v>77</v>
      </c>
    </row>
    <row r="4" spans="2:4" x14ac:dyDescent="0.35">
      <c r="B4" s="17" t="s">
        <v>41</v>
      </c>
      <c r="C4" s="180">
        <v>13016.38</v>
      </c>
      <c r="D4" s="22">
        <v>12460.19</v>
      </c>
    </row>
    <row r="5" spans="2:4" x14ac:dyDescent="0.35">
      <c r="B5" s="17" t="s">
        <v>42</v>
      </c>
      <c r="C5" s="180">
        <v>2500</v>
      </c>
      <c r="D5" s="22">
        <v>2500</v>
      </c>
    </row>
    <row r="6" spans="2:4" x14ac:dyDescent="0.35">
      <c r="B6" s="17" t="s">
        <v>43</v>
      </c>
      <c r="C6" s="180">
        <f t="shared" ref="C6" si="0">SUBTOTAL(109,C4:C5)</f>
        <v>15516.38</v>
      </c>
      <c r="D6" s="191">
        <f t="shared" ref="D6" si="1">SUBTOTAL(109,D4:D5)</f>
        <v>14960.19</v>
      </c>
    </row>
  </sheetData>
  <phoneticPr fontId="15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2:E20"/>
  <sheetViews>
    <sheetView zoomScaleNormal="100" workbookViewId="0">
      <selection activeCell="G15" sqref="G15:H15"/>
    </sheetView>
  </sheetViews>
  <sheetFormatPr defaultColWidth="9.1796875" defaultRowHeight="14.5" x14ac:dyDescent="0.35"/>
  <cols>
    <col min="2" max="2" width="18" style="1" customWidth="1"/>
    <col min="3" max="3" width="9.1796875" style="16"/>
    <col min="4" max="4" width="12.54296875" style="2" customWidth="1"/>
    <col min="5" max="5" width="14" style="1" customWidth="1"/>
    <col min="6" max="250" width="9.1796875" style="1"/>
    <col min="251" max="251" width="18" style="1" customWidth="1"/>
    <col min="252" max="254" width="10.453125" style="1" customWidth="1"/>
    <col min="255" max="255" width="9.1796875" style="1"/>
    <col min="256" max="256" width="9.81640625" style="1" customWidth="1"/>
    <col min="257" max="257" width="12.453125" style="1" customWidth="1"/>
    <col min="258" max="258" width="10" style="1" customWidth="1"/>
    <col min="259" max="259" width="11.26953125" style="1" customWidth="1"/>
    <col min="260" max="260" width="12.54296875" style="1" customWidth="1"/>
    <col min="261" max="261" width="14" style="1" customWidth="1"/>
    <col min="262" max="506" width="9.1796875" style="1"/>
    <col min="507" max="507" width="18" style="1" customWidth="1"/>
    <col min="508" max="510" width="10.453125" style="1" customWidth="1"/>
    <col min="511" max="511" width="9.1796875" style="1"/>
    <col min="512" max="512" width="9.81640625" style="1" customWidth="1"/>
    <col min="513" max="513" width="12.453125" style="1" customWidth="1"/>
    <col min="514" max="514" width="10" style="1" customWidth="1"/>
    <col min="515" max="515" width="11.26953125" style="1" customWidth="1"/>
    <col min="516" max="516" width="12.54296875" style="1" customWidth="1"/>
    <col min="517" max="517" width="14" style="1" customWidth="1"/>
    <col min="518" max="762" width="9.1796875" style="1"/>
    <col min="763" max="763" width="18" style="1" customWidth="1"/>
    <col min="764" max="766" width="10.453125" style="1" customWidth="1"/>
    <col min="767" max="767" width="9.1796875" style="1"/>
    <col min="768" max="768" width="9.81640625" style="1" customWidth="1"/>
    <col min="769" max="769" width="12.453125" style="1" customWidth="1"/>
    <col min="770" max="770" width="10" style="1" customWidth="1"/>
    <col min="771" max="771" width="11.26953125" style="1" customWidth="1"/>
    <col min="772" max="772" width="12.54296875" style="1" customWidth="1"/>
    <col min="773" max="773" width="14" style="1" customWidth="1"/>
    <col min="774" max="1018" width="9.1796875" style="1"/>
    <col min="1019" max="1019" width="18" style="1" customWidth="1"/>
    <col min="1020" max="1022" width="10.453125" style="1" customWidth="1"/>
    <col min="1023" max="1023" width="9.1796875" style="1"/>
    <col min="1024" max="1024" width="9.81640625" style="1" customWidth="1"/>
    <col min="1025" max="1025" width="12.453125" style="1" customWidth="1"/>
    <col min="1026" max="1026" width="10" style="1" customWidth="1"/>
    <col min="1027" max="1027" width="11.26953125" style="1" customWidth="1"/>
    <col min="1028" max="1028" width="12.54296875" style="1" customWidth="1"/>
    <col min="1029" max="1029" width="14" style="1" customWidth="1"/>
    <col min="1030" max="1274" width="9.1796875" style="1"/>
    <col min="1275" max="1275" width="18" style="1" customWidth="1"/>
    <col min="1276" max="1278" width="10.453125" style="1" customWidth="1"/>
    <col min="1279" max="1279" width="9.1796875" style="1"/>
    <col min="1280" max="1280" width="9.81640625" style="1" customWidth="1"/>
    <col min="1281" max="1281" width="12.453125" style="1" customWidth="1"/>
    <col min="1282" max="1282" width="10" style="1" customWidth="1"/>
    <col min="1283" max="1283" width="11.26953125" style="1" customWidth="1"/>
    <col min="1284" max="1284" width="12.54296875" style="1" customWidth="1"/>
    <col min="1285" max="1285" width="14" style="1" customWidth="1"/>
    <col min="1286" max="1530" width="9.1796875" style="1"/>
    <col min="1531" max="1531" width="18" style="1" customWidth="1"/>
    <col min="1532" max="1534" width="10.453125" style="1" customWidth="1"/>
    <col min="1535" max="1535" width="9.1796875" style="1"/>
    <col min="1536" max="1536" width="9.81640625" style="1" customWidth="1"/>
    <col min="1537" max="1537" width="12.453125" style="1" customWidth="1"/>
    <col min="1538" max="1538" width="10" style="1" customWidth="1"/>
    <col min="1539" max="1539" width="11.26953125" style="1" customWidth="1"/>
    <col min="1540" max="1540" width="12.54296875" style="1" customWidth="1"/>
    <col min="1541" max="1541" width="14" style="1" customWidth="1"/>
    <col min="1542" max="1786" width="9.1796875" style="1"/>
    <col min="1787" max="1787" width="18" style="1" customWidth="1"/>
    <col min="1788" max="1790" width="10.453125" style="1" customWidth="1"/>
    <col min="1791" max="1791" width="9.1796875" style="1"/>
    <col min="1792" max="1792" width="9.81640625" style="1" customWidth="1"/>
    <col min="1793" max="1793" width="12.453125" style="1" customWidth="1"/>
    <col min="1794" max="1794" width="10" style="1" customWidth="1"/>
    <col min="1795" max="1795" width="11.26953125" style="1" customWidth="1"/>
    <col min="1796" max="1796" width="12.54296875" style="1" customWidth="1"/>
    <col min="1797" max="1797" width="14" style="1" customWidth="1"/>
    <col min="1798" max="2042" width="9.1796875" style="1"/>
    <col min="2043" max="2043" width="18" style="1" customWidth="1"/>
    <col min="2044" max="2046" width="10.453125" style="1" customWidth="1"/>
    <col min="2047" max="2047" width="9.1796875" style="1"/>
    <col min="2048" max="2048" width="9.81640625" style="1" customWidth="1"/>
    <col min="2049" max="2049" width="12.453125" style="1" customWidth="1"/>
    <col min="2050" max="2050" width="10" style="1" customWidth="1"/>
    <col min="2051" max="2051" width="11.26953125" style="1" customWidth="1"/>
    <col min="2052" max="2052" width="12.54296875" style="1" customWidth="1"/>
    <col min="2053" max="2053" width="14" style="1" customWidth="1"/>
    <col min="2054" max="2298" width="9.1796875" style="1"/>
    <col min="2299" max="2299" width="18" style="1" customWidth="1"/>
    <col min="2300" max="2302" width="10.453125" style="1" customWidth="1"/>
    <col min="2303" max="2303" width="9.1796875" style="1"/>
    <col min="2304" max="2304" width="9.81640625" style="1" customWidth="1"/>
    <col min="2305" max="2305" width="12.453125" style="1" customWidth="1"/>
    <col min="2306" max="2306" width="10" style="1" customWidth="1"/>
    <col min="2307" max="2307" width="11.26953125" style="1" customWidth="1"/>
    <col min="2308" max="2308" width="12.54296875" style="1" customWidth="1"/>
    <col min="2309" max="2309" width="14" style="1" customWidth="1"/>
    <col min="2310" max="2554" width="9.1796875" style="1"/>
    <col min="2555" max="2555" width="18" style="1" customWidth="1"/>
    <col min="2556" max="2558" width="10.453125" style="1" customWidth="1"/>
    <col min="2559" max="2559" width="9.1796875" style="1"/>
    <col min="2560" max="2560" width="9.81640625" style="1" customWidth="1"/>
    <col min="2561" max="2561" width="12.453125" style="1" customWidth="1"/>
    <col min="2562" max="2562" width="10" style="1" customWidth="1"/>
    <col min="2563" max="2563" width="11.26953125" style="1" customWidth="1"/>
    <col min="2564" max="2564" width="12.54296875" style="1" customWidth="1"/>
    <col min="2565" max="2565" width="14" style="1" customWidth="1"/>
    <col min="2566" max="2810" width="9.1796875" style="1"/>
    <col min="2811" max="2811" width="18" style="1" customWidth="1"/>
    <col min="2812" max="2814" width="10.453125" style="1" customWidth="1"/>
    <col min="2815" max="2815" width="9.1796875" style="1"/>
    <col min="2816" max="2816" width="9.81640625" style="1" customWidth="1"/>
    <col min="2817" max="2817" width="12.453125" style="1" customWidth="1"/>
    <col min="2818" max="2818" width="10" style="1" customWidth="1"/>
    <col min="2819" max="2819" width="11.26953125" style="1" customWidth="1"/>
    <col min="2820" max="2820" width="12.54296875" style="1" customWidth="1"/>
    <col min="2821" max="2821" width="14" style="1" customWidth="1"/>
    <col min="2822" max="3066" width="9.1796875" style="1"/>
    <col min="3067" max="3067" width="18" style="1" customWidth="1"/>
    <col min="3068" max="3070" width="10.453125" style="1" customWidth="1"/>
    <col min="3071" max="3071" width="9.1796875" style="1"/>
    <col min="3072" max="3072" width="9.81640625" style="1" customWidth="1"/>
    <col min="3073" max="3073" width="12.453125" style="1" customWidth="1"/>
    <col min="3074" max="3074" width="10" style="1" customWidth="1"/>
    <col min="3075" max="3075" width="11.26953125" style="1" customWidth="1"/>
    <col min="3076" max="3076" width="12.54296875" style="1" customWidth="1"/>
    <col min="3077" max="3077" width="14" style="1" customWidth="1"/>
    <col min="3078" max="3322" width="9.1796875" style="1"/>
    <col min="3323" max="3323" width="18" style="1" customWidth="1"/>
    <col min="3324" max="3326" width="10.453125" style="1" customWidth="1"/>
    <col min="3327" max="3327" width="9.1796875" style="1"/>
    <col min="3328" max="3328" width="9.81640625" style="1" customWidth="1"/>
    <col min="3329" max="3329" width="12.453125" style="1" customWidth="1"/>
    <col min="3330" max="3330" width="10" style="1" customWidth="1"/>
    <col min="3331" max="3331" width="11.26953125" style="1" customWidth="1"/>
    <col min="3332" max="3332" width="12.54296875" style="1" customWidth="1"/>
    <col min="3333" max="3333" width="14" style="1" customWidth="1"/>
    <col min="3334" max="3578" width="9.1796875" style="1"/>
    <col min="3579" max="3579" width="18" style="1" customWidth="1"/>
    <col min="3580" max="3582" width="10.453125" style="1" customWidth="1"/>
    <col min="3583" max="3583" width="9.1796875" style="1"/>
    <col min="3584" max="3584" width="9.81640625" style="1" customWidth="1"/>
    <col min="3585" max="3585" width="12.453125" style="1" customWidth="1"/>
    <col min="3586" max="3586" width="10" style="1" customWidth="1"/>
    <col min="3587" max="3587" width="11.26953125" style="1" customWidth="1"/>
    <col min="3588" max="3588" width="12.54296875" style="1" customWidth="1"/>
    <col min="3589" max="3589" width="14" style="1" customWidth="1"/>
    <col min="3590" max="3834" width="9.1796875" style="1"/>
    <col min="3835" max="3835" width="18" style="1" customWidth="1"/>
    <col min="3836" max="3838" width="10.453125" style="1" customWidth="1"/>
    <col min="3839" max="3839" width="9.1796875" style="1"/>
    <col min="3840" max="3840" width="9.81640625" style="1" customWidth="1"/>
    <col min="3841" max="3841" width="12.453125" style="1" customWidth="1"/>
    <col min="3842" max="3842" width="10" style="1" customWidth="1"/>
    <col min="3843" max="3843" width="11.26953125" style="1" customWidth="1"/>
    <col min="3844" max="3844" width="12.54296875" style="1" customWidth="1"/>
    <col min="3845" max="3845" width="14" style="1" customWidth="1"/>
    <col min="3846" max="4090" width="9.1796875" style="1"/>
    <col min="4091" max="4091" width="18" style="1" customWidth="1"/>
    <col min="4092" max="4094" width="10.453125" style="1" customWidth="1"/>
    <col min="4095" max="4095" width="9.1796875" style="1"/>
    <col min="4096" max="4096" width="9.81640625" style="1" customWidth="1"/>
    <col min="4097" max="4097" width="12.453125" style="1" customWidth="1"/>
    <col min="4098" max="4098" width="10" style="1" customWidth="1"/>
    <col min="4099" max="4099" width="11.26953125" style="1" customWidth="1"/>
    <col min="4100" max="4100" width="12.54296875" style="1" customWidth="1"/>
    <col min="4101" max="4101" width="14" style="1" customWidth="1"/>
    <col min="4102" max="4346" width="9.1796875" style="1"/>
    <col min="4347" max="4347" width="18" style="1" customWidth="1"/>
    <col min="4348" max="4350" width="10.453125" style="1" customWidth="1"/>
    <col min="4351" max="4351" width="9.1796875" style="1"/>
    <col min="4352" max="4352" width="9.81640625" style="1" customWidth="1"/>
    <col min="4353" max="4353" width="12.453125" style="1" customWidth="1"/>
    <col min="4354" max="4354" width="10" style="1" customWidth="1"/>
    <col min="4355" max="4355" width="11.26953125" style="1" customWidth="1"/>
    <col min="4356" max="4356" width="12.54296875" style="1" customWidth="1"/>
    <col min="4357" max="4357" width="14" style="1" customWidth="1"/>
    <col min="4358" max="4602" width="9.1796875" style="1"/>
    <col min="4603" max="4603" width="18" style="1" customWidth="1"/>
    <col min="4604" max="4606" width="10.453125" style="1" customWidth="1"/>
    <col min="4607" max="4607" width="9.1796875" style="1"/>
    <col min="4608" max="4608" width="9.81640625" style="1" customWidth="1"/>
    <col min="4609" max="4609" width="12.453125" style="1" customWidth="1"/>
    <col min="4610" max="4610" width="10" style="1" customWidth="1"/>
    <col min="4611" max="4611" width="11.26953125" style="1" customWidth="1"/>
    <col min="4612" max="4612" width="12.54296875" style="1" customWidth="1"/>
    <col min="4613" max="4613" width="14" style="1" customWidth="1"/>
    <col min="4614" max="4858" width="9.1796875" style="1"/>
    <col min="4859" max="4859" width="18" style="1" customWidth="1"/>
    <col min="4860" max="4862" width="10.453125" style="1" customWidth="1"/>
    <col min="4863" max="4863" width="9.1796875" style="1"/>
    <col min="4864" max="4864" width="9.81640625" style="1" customWidth="1"/>
    <col min="4865" max="4865" width="12.453125" style="1" customWidth="1"/>
    <col min="4866" max="4866" width="10" style="1" customWidth="1"/>
    <col min="4867" max="4867" width="11.26953125" style="1" customWidth="1"/>
    <col min="4868" max="4868" width="12.54296875" style="1" customWidth="1"/>
    <col min="4869" max="4869" width="14" style="1" customWidth="1"/>
    <col min="4870" max="5114" width="9.1796875" style="1"/>
    <col min="5115" max="5115" width="18" style="1" customWidth="1"/>
    <col min="5116" max="5118" width="10.453125" style="1" customWidth="1"/>
    <col min="5119" max="5119" width="9.1796875" style="1"/>
    <col min="5120" max="5120" width="9.81640625" style="1" customWidth="1"/>
    <col min="5121" max="5121" width="12.453125" style="1" customWidth="1"/>
    <col min="5122" max="5122" width="10" style="1" customWidth="1"/>
    <col min="5123" max="5123" width="11.26953125" style="1" customWidth="1"/>
    <col min="5124" max="5124" width="12.54296875" style="1" customWidth="1"/>
    <col min="5125" max="5125" width="14" style="1" customWidth="1"/>
    <col min="5126" max="5370" width="9.1796875" style="1"/>
    <col min="5371" max="5371" width="18" style="1" customWidth="1"/>
    <col min="5372" max="5374" width="10.453125" style="1" customWidth="1"/>
    <col min="5375" max="5375" width="9.1796875" style="1"/>
    <col min="5376" max="5376" width="9.81640625" style="1" customWidth="1"/>
    <col min="5377" max="5377" width="12.453125" style="1" customWidth="1"/>
    <col min="5378" max="5378" width="10" style="1" customWidth="1"/>
    <col min="5379" max="5379" width="11.26953125" style="1" customWidth="1"/>
    <col min="5380" max="5380" width="12.54296875" style="1" customWidth="1"/>
    <col min="5381" max="5381" width="14" style="1" customWidth="1"/>
    <col min="5382" max="5626" width="9.1796875" style="1"/>
    <col min="5627" max="5627" width="18" style="1" customWidth="1"/>
    <col min="5628" max="5630" width="10.453125" style="1" customWidth="1"/>
    <col min="5631" max="5631" width="9.1796875" style="1"/>
    <col min="5632" max="5632" width="9.81640625" style="1" customWidth="1"/>
    <col min="5633" max="5633" width="12.453125" style="1" customWidth="1"/>
    <col min="5634" max="5634" width="10" style="1" customWidth="1"/>
    <col min="5635" max="5635" width="11.26953125" style="1" customWidth="1"/>
    <col min="5636" max="5636" width="12.54296875" style="1" customWidth="1"/>
    <col min="5637" max="5637" width="14" style="1" customWidth="1"/>
    <col min="5638" max="5882" width="9.1796875" style="1"/>
    <col min="5883" max="5883" width="18" style="1" customWidth="1"/>
    <col min="5884" max="5886" width="10.453125" style="1" customWidth="1"/>
    <col min="5887" max="5887" width="9.1796875" style="1"/>
    <col min="5888" max="5888" width="9.81640625" style="1" customWidth="1"/>
    <col min="5889" max="5889" width="12.453125" style="1" customWidth="1"/>
    <col min="5890" max="5890" width="10" style="1" customWidth="1"/>
    <col min="5891" max="5891" width="11.26953125" style="1" customWidth="1"/>
    <col min="5892" max="5892" width="12.54296875" style="1" customWidth="1"/>
    <col min="5893" max="5893" width="14" style="1" customWidth="1"/>
    <col min="5894" max="6138" width="9.1796875" style="1"/>
    <col min="6139" max="6139" width="18" style="1" customWidth="1"/>
    <col min="6140" max="6142" width="10.453125" style="1" customWidth="1"/>
    <col min="6143" max="6143" width="9.1796875" style="1"/>
    <col min="6144" max="6144" width="9.81640625" style="1" customWidth="1"/>
    <col min="6145" max="6145" width="12.453125" style="1" customWidth="1"/>
    <col min="6146" max="6146" width="10" style="1" customWidth="1"/>
    <col min="6147" max="6147" width="11.26953125" style="1" customWidth="1"/>
    <col min="6148" max="6148" width="12.54296875" style="1" customWidth="1"/>
    <col min="6149" max="6149" width="14" style="1" customWidth="1"/>
    <col min="6150" max="6394" width="9.1796875" style="1"/>
    <col min="6395" max="6395" width="18" style="1" customWidth="1"/>
    <col min="6396" max="6398" width="10.453125" style="1" customWidth="1"/>
    <col min="6399" max="6399" width="9.1796875" style="1"/>
    <col min="6400" max="6400" width="9.81640625" style="1" customWidth="1"/>
    <col min="6401" max="6401" width="12.453125" style="1" customWidth="1"/>
    <col min="6402" max="6402" width="10" style="1" customWidth="1"/>
    <col min="6403" max="6403" width="11.26953125" style="1" customWidth="1"/>
    <col min="6404" max="6404" width="12.54296875" style="1" customWidth="1"/>
    <col min="6405" max="6405" width="14" style="1" customWidth="1"/>
    <col min="6406" max="6650" width="9.1796875" style="1"/>
    <col min="6651" max="6651" width="18" style="1" customWidth="1"/>
    <col min="6652" max="6654" width="10.453125" style="1" customWidth="1"/>
    <col min="6655" max="6655" width="9.1796875" style="1"/>
    <col min="6656" max="6656" width="9.81640625" style="1" customWidth="1"/>
    <col min="6657" max="6657" width="12.453125" style="1" customWidth="1"/>
    <col min="6658" max="6658" width="10" style="1" customWidth="1"/>
    <col min="6659" max="6659" width="11.26953125" style="1" customWidth="1"/>
    <col min="6660" max="6660" width="12.54296875" style="1" customWidth="1"/>
    <col min="6661" max="6661" width="14" style="1" customWidth="1"/>
    <col min="6662" max="6906" width="9.1796875" style="1"/>
    <col min="6907" max="6907" width="18" style="1" customWidth="1"/>
    <col min="6908" max="6910" width="10.453125" style="1" customWidth="1"/>
    <col min="6911" max="6911" width="9.1796875" style="1"/>
    <col min="6912" max="6912" width="9.81640625" style="1" customWidth="1"/>
    <col min="6913" max="6913" width="12.453125" style="1" customWidth="1"/>
    <col min="6914" max="6914" width="10" style="1" customWidth="1"/>
    <col min="6915" max="6915" width="11.26953125" style="1" customWidth="1"/>
    <col min="6916" max="6916" width="12.54296875" style="1" customWidth="1"/>
    <col min="6917" max="6917" width="14" style="1" customWidth="1"/>
    <col min="6918" max="7162" width="9.1796875" style="1"/>
    <col min="7163" max="7163" width="18" style="1" customWidth="1"/>
    <col min="7164" max="7166" width="10.453125" style="1" customWidth="1"/>
    <col min="7167" max="7167" width="9.1796875" style="1"/>
    <col min="7168" max="7168" width="9.81640625" style="1" customWidth="1"/>
    <col min="7169" max="7169" width="12.453125" style="1" customWidth="1"/>
    <col min="7170" max="7170" width="10" style="1" customWidth="1"/>
    <col min="7171" max="7171" width="11.26953125" style="1" customWidth="1"/>
    <col min="7172" max="7172" width="12.54296875" style="1" customWidth="1"/>
    <col min="7173" max="7173" width="14" style="1" customWidth="1"/>
    <col min="7174" max="7418" width="9.1796875" style="1"/>
    <col min="7419" max="7419" width="18" style="1" customWidth="1"/>
    <col min="7420" max="7422" width="10.453125" style="1" customWidth="1"/>
    <col min="7423" max="7423" width="9.1796875" style="1"/>
    <col min="7424" max="7424" width="9.81640625" style="1" customWidth="1"/>
    <col min="7425" max="7425" width="12.453125" style="1" customWidth="1"/>
    <col min="7426" max="7426" width="10" style="1" customWidth="1"/>
    <col min="7427" max="7427" width="11.26953125" style="1" customWidth="1"/>
    <col min="7428" max="7428" width="12.54296875" style="1" customWidth="1"/>
    <col min="7429" max="7429" width="14" style="1" customWidth="1"/>
    <col min="7430" max="7674" width="9.1796875" style="1"/>
    <col min="7675" max="7675" width="18" style="1" customWidth="1"/>
    <col min="7676" max="7678" width="10.453125" style="1" customWidth="1"/>
    <col min="7679" max="7679" width="9.1796875" style="1"/>
    <col min="7680" max="7680" width="9.81640625" style="1" customWidth="1"/>
    <col min="7681" max="7681" width="12.453125" style="1" customWidth="1"/>
    <col min="7682" max="7682" width="10" style="1" customWidth="1"/>
    <col min="7683" max="7683" width="11.26953125" style="1" customWidth="1"/>
    <col min="7684" max="7684" width="12.54296875" style="1" customWidth="1"/>
    <col min="7685" max="7685" width="14" style="1" customWidth="1"/>
    <col min="7686" max="7930" width="9.1796875" style="1"/>
    <col min="7931" max="7931" width="18" style="1" customWidth="1"/>
    <col min="7932" max="7934" width="10.453125" style="1" customWidth="1"/>
    <col min="7935" max="7935" width="9.1796875" style="1"/>
    <col min="7936" max="7936" width="9.81640625" style="1" customWidth="1"/>
    <col min="7937" max="7937" width="12.453125" style="1" customWidth="1"/>
    <col min="7938" max="7938" width="10" style="1" customWidth="1"/>
    <col min="7939" max="7939" width="11.26953125" style="1" customWidth="1"/>
    <col min="7940" max="7940" width="12.54296875" style="1" customWidth="1"/>
    <col min="7941" max="7941" width="14" style="1" customWidth="1"/>
    <col min="7942" max="8186" width="9.1796875" style="1"/>
    <col min="8187" max="8187" width="18" style="1" customWidth="1"/>
    <col min="8188" max="8190" width="10.453125" style="1" customWidth="1"/>
    <col min="8191" max="8191" width="9.1796875" style="1"/>
    <col min="8192" max="8192" width="9.81640625" style="1" customWidth="1"/>
    <col min="8193" max="8193" width="12.453125" style="1" customWidth="1"/>
    <col min="8194" max="8194" width="10" style="1" customWidth="1"/>
    <col min="8195" max="8195" width="11.26953125" style="1" customWidth="1"/>
    <col min="8196" max="8196" width="12.54296875" style="1" customWidth="1"/>
    <col min="8197" max="8197" width="14" style="1" customWidth="1"/>
    <col min="8198" max="8442" width="9.1796875" style="1"/>
    <col min="8443" max="8443" width="18" style="1" customWidth="1"/>
    <col min="8444" max="8446" width="10.453125" style="1" customWidth="1"/>
    <col min="8447" max="8447" width="9.1796875" style="1"/>
    <col min="8448" max="8448" width="9.81640625" style="1" customWidth="1"/>
    <col min="8449" max="8449" width="12.453125" style="1" customWidth="1"/>
    <col min="8450" max="8450" width="10" style="1" customWidth="1"/>
    <col min="8451" max="8451" width="11.26953125" style="1" customWidth="1"/>
    <col min="8452" max="8452" width="12.54296875" style="1" customWidth="1"/>
    <col min="8453" max="8453" width="14" style="1" customWidth="1"/>
    <col min="8454" max="8698" width="9.1796875" style="1"/>
    <col min="8699" max="8699" width="18" style="1" customWidth="1"/>
    <col min="8700" max="8702" width="10.453125" style="1" customWidth="1"/>
    <col min="8703" max="8703" width="9.1796875" style="1"/>
    <col min="8704" max="8704" width="9.81640625" style="1" customWidth="1"/>
    <col min="8705" max="8705" width="12.453125" style="1" customWidth="1"/>
    <col min="8706" max="8706" width="10" style="1" customWidth="1"/>
    <col min="8707" max="8707" width="11.26953125" style="1" customWidth="1"/>
    <col min="8708" max="8708" width="12.54296875" style="1" customWidth="1"/>
    <col min="8709" max="8709" width="14" style="1" customWidth="1"/>
    <col min="8710" max="8954" width="9.1796875" style="1"/>
    <col min="8955" max="8955" width="18" style="1" customWidth="1"/>
    <col min="8956" max="8958" width="10.453125" style="1" customWidth="1"/>
    <col min="8959" max="8959" width="9.1796875" style="1"/>
    <col min="8960" max="8960" width="9.81640625" style="1" customWidth="1"/>
    <col min="8961" max="8961" width="12.453125" style="1" customWidth="1"/>
    <col min="8962" max="8962" width="10" style="1" customWidth="1"/>
    <col min="8963" max="8963" width="11.26953125" style="1" customWidth="1"/>
    <col min="8964" max="8964" width="12.54296875" style="1" customWidth="1"/>
    <col min="8965" max="8965" width="14" style="1" customWidth="1"/>
    <col min="8966" max="9210" width="9.1796875" style="1"/>
    <col min="9211" max="9211" width="18" style="1" customWidth="1"/>
    <col min="9212" max="9214" width="10.453125" style="1" customWidth="1"/>
    <col min="9215" max="9215" width="9.1796875" style="1"/>
    <col min="9216" max="9216" width="9.81640625" style="1" customWidth="1"/>
    <col min="9217" max="9217" width="12.453125" style="1" customWidth="1"/>
    <col min="9218" max="9218" width="10" style="1" customWidth="1"/>
    <col min="9219" max="9219" width="11.26953125" style="1" customWidth="1"/>
    <col min="9220" max="9220" width="12.54296875" style="1" customWidth="1"/>
    <col min="9221" max="9221" width="14" style="1" customWidth="1"/>
    <col min="9222" max="9466" width="9.1796875" style="1"/>
    <col min="9467" max="9467" width="18" style="1" customWidth="1"/>
    <col min="9468" max="9470" width="10.453125" style="1" customWidth="1"/>
    <col min="9471" max="9471" width="9.1796875" style="1"/>
    <col min="9472" max="9472" width="9.81640625" style="1" customWidth="1"/>
    <col min="9473" max="9473" width="12.453125" style="1" customWidth="1"/>
    <col min="9474" max="9474" width="10" style="1" customWidth="1"/>
    <col min="9475" max="9475" width="11.26953125" style="1" customWidth="1"/>
    <col min="9476" max="9476" width="12.54296875" style="1" customWidth="1"/>
    <col min="9477" max="9477" width="14" style="1" customWidth="1"/>
    <col min="9478" max="9722" width="9.1796875" style="1"/>
    <col min="9723" max="9723" width="18" style="1" customWidth="1"/>
    <col min="9724" max="9726" width="10.453125" style="1" customWidth="1"/>
    <col min="9727" max="9727" width="9.1796875" style="1"/>
    <col min="9728" max="9728" width="9.81640625" style="1" customWidth="1"/>
    <col min="9729" max="9729" width="12.453125" style="1" customWidth="1"/>
    <col min="9730" max="9730" width="10" style="1" customWidth="1"/>
    <col min="9731" max="9731" width="11.26953125" style="1" customWidth="1"/>
    <col min="9732" max="9732" width="12.54296875" style="1" customWidth="1"/>
    <col min="9733" max="9733" width="14" style="1" customWidth="1"/>
    <col min="9734" max="9978" width="9.1796875" style="1"/>
    <col min="9979" max="9979" width="18" style="1" customWidth="1"/>
    <col min="9980" max="9982" width="10.453125" style="1" customWidth="1"/>
    <col min="9983" max="9983" width="9.1796875" style="1"/>
    <col min="9984" max="9984" width="9.81640625" style="1" customWidth="1"/>
    <col min="9985" max="9985" width="12.453125" style="1" customWidth="1"/>
    <col min="9986" max="9986" width="10" style="1" customWidth="1"/>
    <col min="9987" max="9987" width="11.26953125" style="1" customWidth="1"/>
    <col min="9988" max="9988" width="12.54296875" style="1" customWidth="1"/>
    <col min="9989" max="9989" width="14" style="1" customWidth="1"/>
    <col min="9990" max="10234" width="9.1796875" style="1"/>
    <col min="10235" max="10235" width="18" style="1" customWidth="1"/>
    <col min="10236" max="10238" width="10.453125" style="1" customWidth="1"/>
    <col min="10239" max="10239" width="9.1796875" style="1"/>
    <col min="10240" max="10240" width="9.81640625" style="1" customWidth="1"/>
    <col min="10241" max="10241" width="12.453125" style="1" customWidth="1"/>
    <col min="10242" max="10242" width="10" style="1" customWidth="1"/>
    <col min="10243" max="10243" width="11.26953125" style="1" customWidth="1"/>
    <col min="10244" max="10244" width="12.54296875" style="1" customWidth="1"/>
    <col min="10245" max="10245" width="14" style="1" customWidth="1"/>
    <col min="10246" max="10490" width="9.1796875" style="1"/>
    <col min="10491" max="10491" width="18" style="1" customWidth="1"/>
    <col min="10492" max="10494" width="10.453125" style="1" customWidth="1"/>
    <col min="10495" max="10495" width="9.1796875" style="1"/>
    <col min="10496" max="10496" width="9.81640625" style="1" customWidth="1"/>
    <col min="10497" max="10497" width="12.453125" style="1" customWidth="1"/>
    <col min="10498" max="10498" width="10" style="1" customWidth="1"/>
    <col min="10499" max="10499" width="11.26953125" style="1" customWidth="1"/>
    <col min="10500" max="10500" width="12.54296875" style="1" customWidth="1"/>
    <col min="10501" max="10501" width="14" style="1" customWidth="1"/>
    <col min="10502" max="10746" width="9.1796875" style="1"/>
    <col min="10747" max="10747" width="18" style="1" customWidth="1"/>
    <col min="10748" max="10750" width="10.453125" style="1" customWidth="1"/>
    <col min="10751" max="10751" width="9.1796875" style="1"/>
    <col min="10752" max="10752" width="9.81640625" style="1" customWidth="1"/>
    <col min="10753" max="10753" width="12.453125" style="1" customWidth="1"/>
    <col min="10754" max="10754" width="10" style="1" customWidth="1"/>
    <col min="10755" max="10755" width="11.26953125" style="1" customWidth="1"/>
    <col min="10756" max="10756" width="12.54296875" style="1" customWidth="1"/>
    <col min="10757" max="10757" width="14" style="1" customWidth="1"/>
    <col min="10758" max="11002" width="9.1796875" style="1"/>
    <col min="11003" max="11003" width="18" style="1" customWidth="1"/>
    <col min="11004" max="11006" width="10.453125" style="1" customWidth="1"/>
    <col min="11007" max="11007" width="9.1796875" style="1"/>
    <col min="11008" max="11008" width="9.81640625" style="1" customWidth="1"/>
    <col min="11009" max="11009" width="12.453125" style="1" customWidth="1"/>
    <col min="11010" max="11010" width="10" style="1" customWidth="1"/>
    <col min="11011" max="11011" width="11.26953125" style="1" customWidth="1"/>
    <col min="11012" max="11012" width="12.54296875" style="1" customWidth="1"/>
    <col min="11013" max="11013" width="14" style="1" customWidth="1"/>
    <col min="11014" max="11258" width="9.1796875" style="1"/>
    <col min="11259" max="11259" width="18" style="1" customWidth="1"/>
    <col min="11260" max="11262" width="10.453125" style="1" customWidth="1"/>
    <col min="11263" max="11263" width="9.1796875" style="1"/>
    <col min="11264" max="11264" width="9.81640625" style="1" customWidth="1"/>
    <col min="11265" max="11265" width="12.453125" style="1" customWidth="1"/>
    <col min="11266" max="11266" width="10" style="1" customWidth="1"/>
    <col min="11267" max="11267" width="11.26953125" style="1" customWidth="1"/>
    <col min="11268" max="11268" width="12.54296875" style="1" customWidth="1"/>
    <col min="11269" max="11269" width="14" style="1" customWidth="1"/>
    <col min="11270" max="11514" width="9.1796875" style="1"/>
    <col min="11515" max="11515" width="18" style="1" customWidth="1"/>
    <col min="11516" max="11518" width="10.453125" style="1" customWidth="1"/>
    <col min="11519" max="11519" width="9.1796875" style="1"/>
    <col min="11520" max="11520" width="9.81640625" style="1" customWidth="1"/>
    <col min="11521" max="11521" width="12.453125" style="1" customWidth="1"/>
    <col min="11522" max="11522" width="10" style="1" customWidth="1"/>
    <col min="11523" max="11523" width="11.26953125" style="1" customWidth="1"/>
    <col min="11524" max="11524" width="12.54296875" style="1" customWidth="1"/>
    <col min="11525" max="11525" width="14" style="1" customWidth="1"/>
    <col min="11526" max="11770" width="9.1796875" style="1"/>
    <col min="11771" max="11771" width="18" style="1" customWidth="1"/>
    <col min="11772" max="11774" width="10.453125" style="1" customWidth="1"/>
    <col min="11775" max="11775" width="9.1796875" style="1"/>
    <col min="11776" max="11776" width="9.81640625" style="1" customWidth="1"/>
    <col min="11777" max="11777" width="12.453125" style="1" customWidth="1"/>
    <col min="11778" max="11778" width="10" style="1" customWidth="1"/>
    <col min="11779" max="11779" width="11.26953125" style="1" customWidth="1"/>
    <col min="11780" max="11780" width="12.54296875" style="1" customWidth="1"/>
    <col min="11781" max="11781" width="14" style="1" customWidth="1"/>
    <col min="11782" max="12026" width="9.1796875" style="1"/>
    <col min="12027" max="12027" width="18" style="1" customWidth="1"/>
    <col min="12028" max="12030" width="10.453125" style="1" customWidth="1"/>
    <col min="12031" max="12031" width="9.1796875" style="1"/>
    <col min="12032" max="12032" width="9.81640625" style="1" customWidth="1"/>
    <col min="12033" max="12033" width="12.453125" style="1" customWidth="1"/>
    <col min="12034" max="12034" width="10" style="1" customWidth="1"/>
    <col min="12035" max="12035" width="11.26953125" style="1" customWidth="1"/>
    <col min="12036" max="12036" width="12.54296875" style="1" customWidth="1"/>
    <col min="12037" max="12037" width="14" style="1" customWidth="1"/>
    <col min="12038" max="12282" width="9.1796875" style="1"/>
    <col min="12283" max="12283" width="18" style="1" customWidth="1"/>
    <col min="12284" max="12286" width="10.453125" style="1" customWidth="1"/>
    <col min="12287" max="12287" width="9.1796875" style="1"/>
    <col min="12288" max="12288" width="9.81640625" style="1" customWidth="1"/>
    <col min="12289" max="12289" width="12.453125" style="1" customWidth="1"/>
    <col min="12290" max="12290" width="10" style="1" customWidth="1"/>
    <col min="12291" max="12291" width="11.26953125" style="1" customWidth="1"/>
    <col min="12292" max="12292" width="12.54296875" style="1" customWidth="1"/>
    <col min="12293" max="12293" width="14" style="1" customWidth="1"/>
    <col min="12294" max="12538" width="9.1796875" style="1"/>
    <col min="12539" max="12539" width="18" style="1" customWidth="1"/>
    <col min="12540" max="12542" width="10.453125" style="1" customWidth="1"/>
    <col min="12543" max="12543" width="9.1796875" style="1"/>
    <col min="12544" max="12544" width="9.81640625" style="1" customWidth="1"/>
    <col min="12545" max="12545" width="12.453125" style="1" customWidth="1"/>
    <col min="12546" max="12546" width="10" style="1" customWidth="1"/>
    <col min="12547" max="12547" width="11.26953125" style="1" customWidth="1"/>
    <col min="12548" max="12548" width="12.54296875" style="1" customWidth="1"/>
    <col min="12549" max="12549" width="14" style="1" customWidth="1"/>
    <col min="12550" max="12794" width="9.1796875" style="1"/>
    <col min="12795" max="12795" width="18" style="1" customWidth="1"/>
    <col min="12796" max="12798" width="10.453125" style="1" customWidth="1"/>
    <col min="12799" max="12799" width="9.1796875" style="1"/>
    <col min="12800" max="12800" width="9.81640625" style="1" customWidth="1"/>
    <col min="12801" max="12801" width="12.453125" style="1" customWidth="1"/>
    <col min="12802" max="12802" width="10" style="1" customWidth="1"/>
    <col min="12803" max="12803" width="11.26953125" style="1" customWidth="1"/>
    <col min="12804" max="12804" width="12.54296875" style="1" customWidth="1"/>
    <col min="12805" max="12805" width="14" style="1" customWidth="1"/>
    <col min="12806" max="13050" width="9.1796875" style="1"/>
    <col min="13051" max="13051" width="18" style="1" customWidth="1"/>
    <col min="13052" max="13054" width="10.453125" style="1" customWidth="1"/>
    <col min="13055" max="13055" width="9.1796875" style="1"/>
    <col min="13056" max="13056" width="9.81640625" style="1" customWidth="1"/>
    <col min="13057" max="13057" width="12.453125" style="1" customWidth="1"/>
    <col min="13058" max="13058" width="10" style="1" customWidth="1"/>
    <col min="13059" max="13059" width="11.26953125" style="1" customWidth="1"/>
    <col min="13060" max="13060" width="12.54296875" style="1" customWidth="1"/>
    <col min="13061" max="13061" width="14" style="1" customWidth="1"/>
    <col min="13062" max="13306" width="9.1796875" style="1"/>
    <col min="13307" max="13307" width="18" style="1" customWidth="1"/>
    <col min="13308" max="13310" width="10.453125" style="1" customWidth="1"/>
    <col min="13311" max="13311" width="9.1796875" style="1"/>
    <col min="13312" max="13312" width="9.81640625" style="1" customWidth="1"/>
    <col min="13313" max="13313" width="12.453125" style="1" customWidth="1"/>
    <col min="13314" max="13314" width="10" style="1" customWidth="1"/>
    <col min="13315" max="13315" width="11.26953125" style="1" customWidth="1"/>
    <col min="13316" max="13316" width="12.54296875" style="1" customWidth="1"/>
    <col min="13317" max="13317" width="14" style="1" customWidth="1"/>
    <col min="13318" max="13562" width="9.1796875" style="1"/>
    <col min="13563" max="13563" width="18" style="1" customWidth="1"/>
    <col min="13564" max="13566" width="10.453125" style="1" customWidth="1"/>
    <col min="13567" max="13567" width="9.1796875" style="1"/>
    <col min="13568" max="13568" width="9.81640625" style="1" customWidth="1"/>
    <col min="13569" max="13569" width="12.453125" style="1" customWidth="1"/>
    <col min="13570" max="13570" width="10" style="1" customWidth="1"/>
    <col min="13571" max="13571" width="11.26953125" style="1" customWidth="1"/>
    <col min="13572" max="13572" width="12.54296875" style="1" customWidth="1"/>
    <col min="13573" max="13573" width="14" style="1" customWidth="1"/>
    <col min="13574" max="13818" width="9.1796875" style="1"/>
    <col min="13819" max="13819" width="18" style="1" customWidth="1"/>
    <col min="13820" max="13822" width="10.453125" style="1" customWidth="1"/>
    <col min="13823" max="13823" width="9.1796875" style="1"/>
    <col min="13824" max="13824" width="9.81640625" style="1" customWidth="1"/>
    <col min="13825" max="13825" width="12.453125" style="1" customWidth="1"/>
    <col min="13826" max="13826" width="10" style="1" customWidth="1"/>
    <col min="13827" max="13827" width="11.26953125" style="1" customWidth="1"/>
    <col min="13828" max="13828" width="12.54296875" style="1" customWidth="1"/>
    <col min="13829" max="13829" width="14" style="1" customWidth="1"/>
    <col min="13830" max="14074" width="9.1796875" style="1"/>
    <col min="14075" max="14075" width="18" style="1" customWidth="1"/>
    <col min="14076" max="14078" width="10.453125" style="1" customWidth="1"/>
    <col min="14079" max="14079" width="9.1796875" style="1"/>
    <col min="14080" max="14080" width="9.81640625" style="1" customWidth="1"/>
    <col min="14081" max="14081" width="12.453125" style="1" customWidth="1"/>
    <col min="14082" max="14082" width="10" style="1" customWidth="1"/>
    <col min="14083" max="14083" width="11.26953125" style="1" customWidth="1"/>
    <col min="14084" max="14084" width="12.54296875" style="1" customWidth="1"/>
    <col min="14085" max="14085" width="14" style="1" customWidth="1"/>
    <col min="14086" max="14330" width="9.1796875" style="1"/>
    <col min="14331" max="14331" width="18" style="1" customWidth="1"/>
    <col min="14332" max="14334" width="10.453125" style="1" customWidth="1"/>
    <col min="14335" max="14335" width="9.1796875" style="1"/>
    <col min="14336" max="14336" width="9.81640625" style="1" customWidth="1"/>
    <col min="14337" max="14337" width="12.453125" style="1" customWidth="1"/>
    <col min="14338" max="14338" width="10" style="1" customWidth="1"/>
    <col min="14339" max="14339" width="11.26953125" style="1" customWidth="1"/>
    <col min="14340" max="14340" width="12.54296875" style="1" customWidth="1"/>
    <col min="14341" max="14341" width="14" style="1" customWidth="1"/>
    <col min="14342" max="14586" width="9.1796875" style="1"/>
    <col min="14587" max="14587" width="18" style="1" customWidth="1"/>
    <col min="14588" max="14590" width="10.453125" style="1" customWidth="1"/>
    <col min="14591" max="14591" width="9.1796875" style="1"/>
    <col min="14592" max="14592" width="9.81640625" style="1" customWidth="1"/>
    <col min="14593" max="14593" width="12.453125" style="1" customWidth="1"/>
    <col min="14594" max="14594" width="10" style="1" customWidth="1"/>
    <col min="14595" max="14595" width="11.26953125" style="1" customWidth="1"/>
    <col min="14596" max="14596" width="12.54296875" style="1" customWidth="1"/>
    <col min="14597" max="14597" width="14" style="1" customWidth="1"/>
    <col min="14598" max="14842" width="9.1796875" style="1"/>
    <col min="14843" max="14843" width="18" style="1" customWidth="1"/>
    <col min="14844" max="14846" width="10.453125" style="1" customWidth="1"/>
    <col min="14847" max="14847" width="9.1796875" style="1"/>
    <col min="14848" max="14848" width="9.81640625" style="1" customWidth="1"/>
    <col min="14849" max="14849" width="12.453125" style="1" customWidth="1"/>
    <col min="14850" max="14850" width="10" style="1" customWidth="1"/>
    <col min="14851" max="14851" width="11.26953125" style="1" customWidth="1"/>
    <col min="14852" max="14852" width="12.54296875" style="1" customWidth="1"/>
    <col min="14853" max="14853" width="14" style="1" customWidth="1"/>
    <col min="14854" max="15098" width="9.1796875" style="1"/>
    <col min="15099" max="15099" width="18" style="1" customWidth="1"/>
    <col min="15100" max="15102" width="10.453125" style="1" customWidth="1"/>
    <col min="15103" max="15103" width="9.1796875" style="1"/>
    <col min="15104" max="15104" width="9.81640625" style="1" customWidth="1"/>
    <col min="15105" max="15105" width="12.453125" style="1" customWidth="1"/>
    <col min="15106" max="15106" width="10" style="1" customWidth="1"/>
    <col min="15107" max="15107" width="11.26953125" style="1" customWidth="1"/>
    <col min="15108" max="15108" width="12.54296875" style="1" customWidth="1"/>
    <col min="15109" max="15109" width="14" style="1" customWidth="1"/>
    <col min="15110" max="15354" width="9.1796875" style="1"/>
    <col min="15355" max="15355" width="18" style="1" customWidth="1"/>
    <col min="15356" max="15358" width="10.453125" style="1" customWidth="1"/>
    <col min="15359" max="15359" width="9.1796875" style="1"/>
    <col min="15360" max="15360" width="9.81640625" style="1" customWidth="1"/>
    <col min="15361" max="15361" width="12.453125" style="1" customWidth="1"/>
    <col min="15362" max="15362" width="10" style="1" customWidth="1"/>
    <col min="15363" max="15363" width="11.26953125" style="1" customWidth="1"/>
    <col min="15364" max="15364" width="12.54296875" style="1" customWidth="1"/>
    <col min="15365" max="15365" width="14" style="1" customWidth="1"/>
    <col min="15366" max="15610" width="9.1796875" style="1"/>
    <col min="15611" max="15611" width="18" style="1" customWidth="1"/>
    <col min="15612" max="15614" width="10.453125" style="1" customWidth="1"/>
    <col min="15615" max="15615" width="9.1796875" style="1"/>
    <col min="15616" max="15616" width="9.81640625" style="1" customWidth="1"/>
    <col min="15617" max="15617" width="12.453125" style="1" customWidth="1"/>
    <col min="15618" max="15618" width="10" style="1" customWidth="1"/>
    <col min="15619" max="15619" width="11.26953125" style="1" customWidth="1"/>
    <col min="15620" max="15620" width="12.54296875" style="1" customWidth="1"/>
    <col min="15621" max="15621" width="14" style="1" customWidth="1"/>
    <col min="15622" max="15866" width="9.1796875" style="1"/>
    <col min="15867" max="15867" width="18" style="1" customWidth="1"/>
    <col min="15868" max="15870" width="10.453125" style="1" customWidth="1"/>
    <col min="15871" max="15871" width="9.1796875" style="1"/>
    <col min="15872" max="15872" width="9.81640625" style="1" customWidth="1"/>
    <col min="15873" max="15873" width="12.453125" style="1" customWidth="1"/>
    <col min="15874" max="15874" width="10" style="1" customWidth="1"/>
    <col min="15875" max="15875" width="11.26953125" style="1" customWidth="1"/>
    <col min="15876" max="15876" width="12.54296875" style="1" customWidth="1"/>
    <col min="15877" max="15877" width="14" style="1" customWidth="1"/>
    <col min="15878" max="16122" width="9.1796875" style="1"/>
    <col min="16123" max="16123" width="18" style="1" customWidth="1"/>
    <col min="16124" max="16126" width="10.453125" style="1" customWidth="1"/>
    <col min="16127" max="16127" width="9.1796875" style="1"/>
    <col min="16128" max="16128" width="9.81640625" style="1" customWidth="1"/>
    <col min="16129" max="16129" width="12.453125" style="1" customWidth="1"/>
    <col min="16130" max="16130" width="10" style="1" customWidth="1"/>
    <col min="16131" max="16131" width="11.26953125" style="1" customWidth="1"/>
    <col min="16132" max="16132" width="12.54296875" style="1" customWidth="1"/>
    <col min="16133" max="16133" width="14" style="1" customWidth="1"/>
    <col min="16134" max="16384" width="9.1796875" style="1"/>
  </cols>
  <sheetData>
    <row r="2" spans="1:5" ht="17.5" x14ac:dyDescent="0.35">
      <c r="C2" s="193" t="s">
        <v>150</v>
      </c>
    </row>
    <row r="3" spans="1:5" s="6" customFormat="1" ht="26" x14ac:dyDescent="0.35">
      <c r="A3"/>
      <c r="B3" s="3" t="s">
        <v>44</v>
      </c>
      <c r="C3" s="4" t="s">
        <v>147</v>
      </c>
      <c r="D3" s="5" t="s">
        <v>148</v>
      </c>
    </row>
    <row r="4" spans="1:5" x14ac:dyDescent="0.35">
      <c r="B4" s="7" t="s">
        <v>45</v>
      </c>
      <c r="C4" s="8"/>
      <c r="D4" s="9"/>
    </row>
    <row r="5" spans="1:5" x14ac:dyDescent="0.35">
      <c r="B5" s="10" t="s">
        <v>46</v>
      </c>
      <c r="C5" s="181">
        <v>3000</v>
      </c>
      <c r="D5" s="185">
        <v>3150</v>
      </c>
      <c r="E5" s="11"/>
    </row>
    <row r="6" spans="1:5" x14ac:dyDescent="0.35">
      <c r="B6" s="10" t="s">
        <v>12</v>
      </c>
      <c r="C6" s="181">
        <v>400</v>
      </c>
      <c r="D6" s="185">
        <v>420</v>
      </c>
    </row>
    <row r="7" spans="1:5" x14ac:dyDescent="0.35">
      <c r="B7" s="10" t="s">
        <v>47</v>
      </c>
      <c r="C7" s="181">
        <v>350</v>
      </c>
      <c r="D7" s="185">
        <v>470</v>
      </c>
    </row>
    <row r="8" spans="1:5" x14ac:dyDescent="0.35">
      <c r="B8" s="10" t="s">
        <v>48</v>
      </c>
      <c r="C8" s="181">
        <v>1500</v>
      </c>
      <c r="D8" s="185">
        <v>1500</v>
      </c>
    </row>
    <row r="9" spans="1:5" ht="26" x14ac:dyDescent="0.35">
      <c r="B9" s="7" t="s">
        <v>43</v>
      </c>
      <c r="C9" s="182">
        <f t="shared" ref="C9" si="0">SUM(C5:C8)</f>
        <v>5250</v>
      </c>
      <c r="D9" s="12">
        <f t="shared" ref="D9" si="1">SUM(D5:D8)</f>
        <v>5540</v>
      </c>
    </row>
    <row r="10" spans="1:5" s="13" customFormat="1" x14ac:dyDescent="0.35">
      <c r="A10"/>
      <c r="B10" s="7" t="s">
        <v>28</v>
      </c>
      <c r="C10" s="183"/>
      <c r="D10" s="186"/>
    </row>
    <row r="11" spans="1:5" x14ac:dyDescent="0.35">
      <c r="B11" s="10" t="s">
        <v>49</v>
      </c>
      <c r="C11" s="181">
        <v>3500</v>
      </c>
      <c r="D11" s="185">
        <v>3675</v>
      </c>
    </row>
    <row r="12" spans="1:5" ht="25" x14ac:dyDescent="0.35">
      <c r="B12" s="10" t="s">
        <v>50</v>
      </c>
      <c r="C12" s="181">
        <v>500</v>
      </c>
      <c r="D12" s="185">
        <v>780</v>
      </c>
    </row>
    <row r="13" spans="1:5" x14ac:dyDescent="0.35">
      <c r="B13" s="7" t="s">
        <v>31</v>
      </c>
      <c r="C13" s="182">
        <f t="shared" ref="C13" si="2">SUM(C11:C12)</f>
        <v>4000</v>
      </c>
      <c r="D13" s="12">
        <f t="shared" ref="D13" si="3">SUM(D11:D12)</f>
        <v>4455</v>
      </c>
    </row>
    <row r="14" spans="1:5" x14ac:dyDescent="0.35">
      <c r="B14" s="14" t="s">
        <v>79</v>
      </c>
      <c r="C14" s="184">
        <f t="shared" ref="C14" si="4">SUM(C9-C13)</f>
        <v>1250</v>
      </c>
      <c r="D14" s="192">
        <f t="shared" ref="D14" si="5">SUM(D9-D13)</f>
        <v>1085</v>
      </c>
    </row>
    <row r="15" spans="1:5" x14ac:dyDescent="0.35">
      <c r="C15" s="15"/>
    </row>
    <row r="20" spans="2:2" x14ac:dyDescent="0.35">
      <c r="B20" s="13"/>
    </row>
  </sheetData>
  <phoneticPr fontId="15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CA22-C70A-468C-B2A4-094D9B5DCAC9}">
  <dimension ref="B2:H25"/>
  <sheetViews>
    <sheetView workbookViewId="0">
      <selection activeCell="E25" sqref="E25"/>
    </sheetView>
  </sheetViews>
  <sheetFormatPr defaultColWidth="8.1796875" defaultRowHeight="13" x14ac:dyDescent="0.3"/>
  <cols>
    <col min="1" max="1" width="8.1796875" style="54"/>
    <col min="2" max="2" width="22.81640625" style="54" bestFit="1" customWidth="1"/>
    <col min="3" max="3" width="13.453125" style="108" customWidth="1"/>
    <col min="4" max="4" width="10.453125" style="108" customWidth="1"/>
    <col min="5" max="5" width="12.81640625" style="87" customWidth="1"/>
    <col min="6" max="16384" width="8.1796875" style="54"/>
  </cols>
  <sheetData>
    <row r="2" spans="2:8" x14ac:dyDescent="0.3">
      <c r="C2" s="86" t="s">
        <v>95</v>
      </c>
      <c r="D2" s="86"/>
    </row>
    <row r="3" spans="2:8" ht="26" x14ac:dyDescent="0.3">
      <c r="B3" s="88" t="s">
        <v>40</v>
      </c>
      <c r="C3" s="89" t="s">
        <v>80</v>
      </c>
      <c r="D3" s="90" t="s">
        <v>81</v>
      </c>
      <c r="E3" s="91" t="s">
        <v>82</v>
      </c>
    </row>
    <row r="4" spans="2:8" x14ac:dyDescent="0.3">
      <c r="B4" s="92" t="s">
        <v>45</v>
      </c>
      <c r="C4" s="93"/>
      <c r="D4" s="94"/>
      <c r="E4" s="95"/>
    </row>
    <row r="5" spans="2:8" x14ac:dyDescent="0.3">
      <c r="B5" s="96" t="s">
        <v>83</v>
      </c>
      <c r="C5" s="97">
        <v>315</v>
      </c>
      <c r="D5" s="98">
        <v>315</v>
      </c>
      <c r="E5" s="99">
        <v>331</v>
      </c>
    </row>
    <row r="6" spans="2:8" x14ac:dyDescent="0.3">
      <c r="B6" s="96" t="s">
        <v>84</v>
      </c>
      <c r="C6" s="97">
        <v>150</v>
      </c>
      <c r="D6" s="98">
        <v>150</v>
      </c>
      <c r="E6" s="99">
        <v>158</v>
      </c>
    </row>
    <row r="7" spans="2:8" ht="26" x14ac:dyDescent="0.3">
      <c r="B7" s="96" t="s">
        <v>86</v>
      </c>
      <c r="C7" s="97">
        <v>85</v>
      </c>
      <c r="D7" s="98">
        <v>85</v>
      </c>
      <c r="E7" s="99">
        <v>90</v>
      </c>
    </row>
    <row r="8" spans="2:8" x14ac:dyDescent="0.3">
      <c r="B8" s="100" t="s">
        <v>87</v>
      </c>
      <c r="C8" s="97">
        <v>4000</v>
      </c>
      <c r="D8" s="101">
        <v>4000</v>
      </c>
      <c r="E8" s="102">
        <v>4200</v>
      </c>
      <c r="F8" s="55"/>
      <c r="G8" s="55"/>
      <c r="H8" s="55"/>
    </row>
    <row r="9" spans="2:8" x14ac:dyDescent="0.3">
      <c r="B9" s="100" t="s">
        <v>88</v>
      </c>
      <c r="C9" s="97">
        <v>6350</v>
      </c>
      <c r="D9" s="101">
        <v>6350</v>
      </c>
      <c r="E9" s="102">
        <v>8000</v>
      </c>
      <c r="F9" s="55"/>
      <c r="G9" s="55"/>
      <c r="H9" s="55"/>
    </row>
    <row r="10" spans="2:8" x14ac:dyDescent="0.3">
      <c r="B10" s="100" t="s">
        <v>89</v>
      </c>
      <c r="C10" s="97">
        <v>8600</v>
      </c>
      <c r="D10" s="101">
        <v>8600</v>
      </c>
      <c r="E10" s="102">
        <v>9000</v>
      </c>
      <c r="F10" s="55"/>
      <c r="G10" s="55"/>
      <c r="H10" s="55"/>
    </row>
    <row r="11" spans="2:8" s="107" customFormat="1" x14ac:dyDescent="0.3">
      <c r="B11" s="103" t="s">
        <v>90</v>
      </c>
      <c r="C11" s="97">
        <v>4200</v>
      </c>
      <c r="D11" s="104">
        <v>4200</v>
      </c>
      <c r="E11" s="105">
        <v>4410</v>
      </c>
      <c r="F11" s="106"/>
      <c r="G11" s="106"/>
      <c r="H11" s="106"/>
    </row>
    <row r="12" spans="2:8" x14ac:dyDescent="0.3">
      <c r="B12" s="54" t="s">
        <v>91</v>
      </c>
      <c r="C12" s="97">
        <v>0</v>
      </c>
      <c r="D12" s="108">
        <v>0</v>
      </c>
      <c r="E12" s="99">
        <v>2000</v>
      </c>
    </row>
    <row r="13" spans="2:8" x14ac:dyDescent="0.3">
      <c r="B13" s="96" t="s">
        <v>43</v>
      </c>
      <c r="C13" s="109">
        <f t="shared" ref="C13:D13" si="0">SUM(C5:C12)</f>
        <v>23700</v>
      </c>
      <c r="D13" s="109">
        <f t="shared" si="0"/>
        <v>23700</v>
      </c>
      <c r="E13" s="110">
        <f>SUM(E5:E12)</f>
        <v>28189</v>
      </c>
    </row>
    <row r="14" spans="2:8" x14ac:dyDescent="0.3">
      <c r="B14" s="96"/>
      <c r="C14" s="97"/>
      <c r="D14" s="111"/>
      <c r="E14" s="99"/>
    </row>
    <row r="15" spans="2:8" x14ac:dyDescent="0.3">
      <c r="B15" s="96" t="s">
        <v>28</v>
      </c>
      <c r="C15" s="97"/>
      <c r="D15" s="98"/>
      <c r="E15" s="99"/>
    </row>
    <row r="16" spans="2:8" x14ac:dyDescent="0.3">
      <c r="B16" s="96" t="s">
        <v>29</v>
      </c>
      <c r="C16" s="97" t="s">
        <v>85</v>
      </c>
      <c r="D16" s="98" t="s">
        <v>85</v>
      </c>
      <c r="E16" s="99">
        <v>0</v>
      </c>
    </row>
    <row r="17" spans="2:5" x14ac:dyDescent="0.3">
      <c r="B17" s="96" t="s">
        <v>92</v>
      </c>
      <c r="C17" s="97">
        <v>4000</v>
      </c>
      <c r="D17" s="98">
        <v>4000</v>
      </c>
      <c r="E17" s="99">
        <v>4000</v>
      </c>
    </row>
    <row r="18" spans="2:5" x14ac:dyDescent="0.3">
      <c r="B18" s="96" t="s">
        <v>93</v>
      </c>
      <c r="C18" s="97">
        <v>4000</v>
      </c>
      <c r="D18" s="98">
        <v>4000</v>
      </c>
      <c r="E18" s="99">
        <f>E16+E17</f>
        <v>4000</v>
      </c>
    </row>
    <row r="19" spans="2:5" ht="26" x14ac:dyDescent="0.3">
      <c r="B19" s="96" t="s">
        <v>94</v>
      </c>
      <c r="C19" s="112">
        <f t="shared" ref="C19:D19" si="1">C13-C18</f>
        <v>19700</v>
      </c>
      <c r="D19" s="112">
        <f t="shared" si="1"/>
        <v>19700</v>
      </c>
      <c r="E19" s="113">
        <f>E13-E18</f>
        <v>24189</v>
      </c>
    </row>
    <row r="20" spans="2:5" x14ac:dyDescent="0.3">
      <c r="C20" s="114"/>
      <c r="D20" s="114"/>
      <c r="E20" s="115"/>
    </row>
    <row r="21" spans="2:5" x14ac:dyDescent="0.3">
      <c r="C21" s="116"/>
      <c r="D21" s="116"/>
      <c r="E21" s="117"/>
    </row>
    <row r="22" spans="2:5" x14ac:dyDescent="0.3">
      <c r="E22" s="55"/>
    </row>
    <row r="25" spans="2:5" x14ac:dyDescent="0.3">
      <c r="E25" s="1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7707-533A-40F6-BAD1-10CF4186DA5F}">
  <dimension ref="B2:E22"/>
  <sheetViews>
    <sheetView workbookViewId="0">
      <selection activeCell="F12" sqref="F12"/>
    </sheetView>
  </sheetViews>
  <sheetFormatPr defaultColWidth="14.7265625" defaultRowHeight="14.5" x14ac:dyDescent="0.35"/>
  <cols>
    <col min="1" max="1" width="14.7265625" style="1"/>
    <col min="3" max="3" width="21.81640625" style="1" customWidth="1"/>
    <col min="4" max="4" width="15.26953125" style="16" bestFit="1" customWidth="1"/>
    <col min="5" max="5" width="15.26953125" style="119" bestFit="1" customWidth="1"/>
    <col min="6" max="251" width="14.7265625" style="1"/>
    <col min="252" max="252" width="28.26953125" style="1" bestFit="1" customWidth="1"/>
    <col min="253" max="254" width="11.7265625" style="1" bestFit="1" customWidth="1"/>
    <col min="255" max="256" width="13.26953125" style="1" bestFit="1" customWidth="1"/>
    <col min="257" max="257" width="15.7265625" style="1" bestFit="1" customWidth="1"/>
    <col min="258" max="258" width="13.54296875" style="1" bestFit="1" customWidth="1"/>
    <col min="259" max="259" width="13.26953125" style="1" bestFit="1" customWidth="1"/>
    <col min="260" max="260" width="14.453125" style="1" bestFit="1" customWidth="1"/>
    <col min="261" max="261" width="14.26953125" style="1" bestFit="1" customWidth="1"/>
    <col min="262" max="507" width="14.7265625" style="1"/>
    <col min="508" max="508" width="28.26953125" style="1" bestFit="1" customWidth="1"/>
    <col min="509" max="510" width="11.7265625" style="1" bestFit="1" customWidth="1"/>
    <col min="511" max="512" width="13.26953125" style="1" bestFit="1" customWidth="1"/>
    <col min="513" max="513" width="15.7265625" style="1" bestFit="1" customWidth="1"/>
    <col min="514" max="514" width="13.54296875" style="1" bestFit="1" customWidth="1"/>
    <col min="515" max="515" width="13.26953125" style="1" bestFit="1" customWidth="1"/>
    <col min="516" max="516" width="14.453125" style="1" bestFit="1" customWidth="1"/>
    <col min="517" max="517" width="14.26953125" style="1" bestFit="1" customWidth="1"/>
    <col min="518" max="763" width="14.7265625" style="1"/>
    <col min="764" max="764" width="28.26953125" style="1" bestFit="1" customWidth="1"/>
    <col min="765" max="766" width="11.7265625" style="1" bestFit="1" customWidth="1"/>
    <col min="767" max="768" width="13.26953125" style="1" bestFit="1" customWidth="1"/>
    <col min="769" max="769" width="15.7265625" style="1" bestFit="1" customWidth="1"/>
    <col min="770" max="770" width="13.54296875" style="1" bestFit="1" customWidth="1"/>
    <col min="771" max="771" width="13.26953125" style="1" bestFit="1" customWidth="1"/>
    <col min="772" max="772" width="14.453125" style="1" bestFit="1" customWidth="1"/>
    <col min="773" max="773" width="14.26953125" style="1" bestFit="1" customWidth="1"/>
    <col min="774" max="1019" width="14.7265625" style="1"/>
    <col min="1020" max="1020" width="28.26953125" style="1" bestFit="1" customWidth="1"/>
    <col min="1021" max="1022" width="11.7265625" style="1" bestFit="1" customWidth="1"/>
    <col min="1023" max="1024" width="13.26953125" style="1" bestFit="1" customWidth="1"/>
    <col min="1025" max="1025" width="15.7265625" style="1" bestFit="1" customWidth="1"/>
    <col min="1026" max="1026" width="13.54296875" style="1" bestFit="1" customWidth="1"/>
    <col min="1027" max="1027" width="13.26953125" style="1" bestFit="1" customWidth="1"/>
    <col min="1028" max="1028" width="14.453125" style="1" bestFit="1" customWidth="1"/>
    <col min="1029" max="1029" width="14.26953125" style="1" bestFit="1" customWidth="1"/>
    <col min="1030" max="1275" width="14.7265625" style="1"/>
    <col min="1276" max="1276" width="28.26953125" style="1" bestFit="1" customWidth="1"/>
    <col min="1277" max="1278" width="11.7265625" style="1" bestFit="1" customWidth="1"/>
    <col min="1279" max="1280" width="13.26953125" style="1" bestFit="1" customWidth="1"/>
    <col min="1281" max="1281" width="15.7265625" style="1" bestFit="1" customWidth="1"/>
    <col min="1282" max="1282" width="13.54296875" style="1" bestFit="1" customWidth="1"/>
    <col min="1283" max="1283" width="13.26953125" style="1" bestFit="1" customWidth="1"/>
    <col min="1284" max="1284" width="14.453125" style="1" bestFit="1" customWidth="1"/>
    <col min="1285" max="1285" width="14.26953125" style="1" bestFit="1" customWidth="1"/>
    <col min="1286" max="1531" width="14.7265625" style="1"/>
    <col min="1532" max="1532" width="28.26953125" style="1" bestFit="1" customWidth="1"/>
    <col min="1533" max="1534" width="11.7265625" style="1" bestFit="1" customWidth="1"/>
    <col min="1535" max="1536" width="13.26953125" style="1" bestFit="1" customWidth="1"/>
    <col min="1537" max="1537" width="15.7265625" style="1" bestFit="1" customWidth="1"/>
    <col min="1538" max="1538" width="13.54296875" style="1" bestFit="1" customWidth="1"/>
    <col min="1539" max="1539" width="13.26953125" style="1" bestFit="1" customWidth="1"/>
    <col min="1540" max="1540" width="14.453125" style="1" bestFit="1" customWidth="1"/>
    <col min="1541" max="1541" width="14.26953125" style="1" bestFit="1" customWidth="1"/>
    <col min="1542" max="1787" width="14.7265625" style="1"/>
    <col min="1788" max="1788" width="28.26953125" style="1" bestFit="1" customWidth="1"/>
    <col min="1789" max="1790" width="11.7265625" style="1" bestFit="1" customWidth="1"/>
    <col min="1791" max="1792" width="13.26953125" style="1" bestFit="1" customWidth="1"/>
    <col min="1793" max="1793" width="15.7265625" style="1" bestFit="1" customWidth="1"/>
    <col min="1794" max="1794" width="13.54296875" style="1" bestFit="1" customWidth="1"/>
    <col min="1795" max="1795" width="13.26953125" style="1" bestFit="1" customWidth="1"/>
    <col min="1796" max="1796" width="14.453125" style="1" bestFit="1" customWidth="1"/>
    <col min="1797" max="1797" width="14.26953125" style="1" bestFit="1" customWidth="1"/>
    <col min="1798" max="2043" width="14.7265625" style="1"/>
    <col min="2044" max="2044" width="28.26953125" style="1" bestFit="1" customWidth="1"/>
    <col min="2045" max="2046" width="11.7265625" style="1" bestFit="1" customWidth="1"/>
    <col min="2047" max="2048" width="13.26953125" style="1" bestFit="1" customWidth="1"/>
    <col min="2049" max="2049" width="15.7265625" style="1" bestFit="1" customWidth="1"/>
    <col min="2050" max="2050" width="13.54296875" style="1" bestFit="1" customWidth="1"/>
    <col min="2051" max="2051" width="13.26953125" style="1" bestFit="1" customWidth="1"/>
    <col min="2052" max="2052" width="14.453125" style="1" bestFit="1" customWidth="1"/>
    <col min="2053" max="2053" width="14.26953125" style="1" bestFit="1" customWidth="1"/>
    <col min="2054" max="2299" width="14.7265625" style="1"/>
    <col min="2300" max="2300" width="28.26953125" style="1" bestFit="1" customWidth="1"/>
    <col min="2301" max="2302" width="11.7265625" style="1" bestFit="1" customWidth="1"/>
    <col min="2303" max="2304" width="13.26953125" style="1" bestFit="1" customWidth="1"/>
    <col min="2305" max="2305" width="15.7265625" style="1" bestFit="1" customWidth="1"/>
    <col min="2306" max="2306" width="13.54296875" style="1" bestFit="1" customWidth="1"/>
    <col min="2307" max="2307" width="13.26953125" style="1" bestFit="1" customWidth="1"/>
    <col min="2308" max="2308" width="14.453125" style="1" bestFit="1" customWidth="1"/>
    <col min="2309" max="2309" width="14.26953125" style="1" bestFit="1" customWidth="1"/>
    <col min="2310" max="2555" width="14.7265625" style="1"/>
    <col min="2556" max="2556" width="28.26953125" style="1" bestFit="1" customWidth="1"/>
    <col min="2557" max="2558" width="11.7265625" style="1" bestFit="1" customWidth="1"/>
    <col min="2559" max="2560" width="13.26953125" style="1" bestFit="1" customWidth="1"/>
    <col min="2561" max="2561" width="15.7265625" style="1" bestFit="1" customWidth="1"/>
    <col min="2562" max="2562" width="13.54296875" style="1" bestFit="1" customWidth="1"/>
    <col min="2563" max="2563" width="13.26953125" style="1" bestFit="1" customWidth="1"/>
    <col min="2564" max="2564" width="14.453125" style="1" bestFit="1" customWidth="1"/>
    <col min="2565" max="2565" width="14.26953125" style="1" bestFit="1" customWidth="1"/>
    <col min="2566" max="2811" width="14.7265625" style="1"/>
    <col min="2812" max="2812" width="28.26953125" style="1" bestFit="1" customWidth="1"/>
    <col min="2813" max="2814" width="11.7265625" style="1" bestFit="1" customWidth="1"/>
    <col min="2815" max="2816" width="13.26953125" style="1" bestFit="1" customWidth="1"/>
    <col min="2817" max="2817" width="15.7265625" style="1" bestFit="1" customWidth="1"/>
    <col min="2818" max="2818" width="13.54296875" style="1" bestFit="1" customWidth="1"/>
    <col min="2819" max="2819" width="13.26953125" style="1" bestFit="1" customWidth="1"/>
    <col min="2820" max="2820" width="14.453125" style="1" bestFit="1" customWidth="1"/>
    <col min="2821" max="2821" width="14.26953125" style="1" bestFit="1" customWidth="1"/>
    <col min="2822" max="3067" width="14.7265625" style="1"/>
    <col min="3068" max="3068" width="28.26953125" style="1" bestFit="1" customWidth="1"/>
    <col min="3069" max="3070" width="11.7265625" style="1" bestFit="1" customWidth="1"/>
    <col min="3071" max="3072" width="13.26953125" style="1" bestFit="1" customWidth="1"/>
    <col min="3073" max="3073" width="15.7265625" style="1" bestFit="1" customWidth="1"/>
    <col min="3074" max="3074" width="13.54296875" style="1" bestFit="1" customWidth="1"/>
    <col min="3075" max="3075" width="13.26953125" style="1" bestFit="1" customWidth="1"/>
    <col min="3076" max="3076" width="14.453125" style="1" bestFit="1" customWidth="1"/>
    <col min="3077" max="3077" width="14.26953125" style="1" bestFit="1" customWidth="1"/>
    <col min="3078" max="3323" width="14.7265625" style="1"/>
    <col min="3324" max="3324" width="28.26953125" style="1" bestFit="1" customWidth="1"/>
    <col min="3325" max="3326" width="11.7265625" style="1" bestFit="1" customWidth="1"/>
    <col min="3327" max="3328" width="13.26953125" style="1" bestFit="1" customWidth="1"/>
    <col min="3329" max="3329" width="15.7265625" style="1" bestFit="1" customWidth="1"/>
    <col min="3330" max="3330" width="13.54296875" style="1" bestFit="1" customWidth="1"/>
    <col min="3331" max="3331" width="13.26953125" style="1" bestFit="1" customWidth="1"/>
    <col min="3332" max="3332" width="14.453125" style="1" bestFit="1" customWidth="1"/>
    <col min="3333" max="3333" width="14.26953125" style="1" bestFit="1" customWidth="1"/>
    <col min="3334" max="3579" width="14.7265625" style="1"/>
    <col min="3580" max="3580" width="28.26953125" style="1" bestFit="1" customWidth="1"/>
    <col min="3581" max="3582" width="11.7265625" style="1" bestFit="1" customWidth="1"/>
    <col min="3583" max="3584" width="13.26953125" style="1" bestFit="1" customWidth="1"/>
    <col min="3585" max="3585" width="15.7265625" style="1" bestFit="1" customWidth="1"/>
    <col min="3586" max="3586" width="13.54296875" style="1" bestFit="1" customWidth="1"/>
    <col min="3587" max="3587" width="13.26953125" style="1" bestFit="1" customWidth="1"/>
    <col min="3588" max="3588" width="14.453125" style="1" bestFit="1" customWidth="1"/>
    <col min="3589" max="3589" width="14.26953125" style="1" bestFit="1" customWidth="1"/>
    <col min="3590" max="3835" width="14.7265625" style="1"/>
    <col min="3836" max="3836" width="28.26953125" style="1" bestFit="1" customWidth="1"/>
    <col min="3837" max="3838" width="11.7265625" style="1" bestFit="1" customWidth="1"/>
    <col min="3839" max="3840" width="13.26953125" style="1" bestFit="1" customWidth="1"/>
    <col min="3841" max="3841" width="15.7265625" style="1" bestFit="1" customWidth="1"/>
    <col min="3842" max="3842" width="13.54296875" style="1" bestFit="1" customWidth="1"/>
    <col min="3843" max="3843" width="13.26953125" style="1" bestFit="1" customWidth="1"/>
    <col min="3844" max="3844" width="14.453125" style="1" bestFit="1" customWidth="1"/>
    <col min="3845" max="3845" width="14.26953125" style="1" bestFit="1" customWidth="1"/>
    <col min="3846" max="4091" width="14.7265625" style="1"/>
    <col min="4092" max="4092" width="28.26953125" style="1" bestFit="1" customWidth="1"/>
    <col min="4093" max="4094" width="11.7265625" style="1" bestFit="1" customWidth="1"/>
    <col min="4095" max="4096" width="13.26953125" style="1" bestFit="1" customWidth="1"/>
    <col min="4097" max="4097" width="15.7265625" style="1" bestFit="1" customWidth="1"/>
    <col min="4098" max="4098" width="13.54296875" style="1" bestFit="1" customWidth="1"/>
    <col min="4099" max="4099" width="13.26953125" style="1" bestFit="1" customWidth="1"/>
    <col min="4100" max="4100" width="14.453125" style="1" bestFit="1" customWidth="1"/>
    <col min="4101" max="4101" width="14.26953125" style="1" bestFit="1" customWidth="1"/>
    <col min="4102" max="4347" width="14.7265625" style="1"/>
    <col min="4348" max="4348" width="28.26953125" style="1" bestFit="1" customWidth="1"/>
    <col min="4349" max="4350" width="11.7265625" style="1" bestFit="1" customWidth="1"/>
    <col min="4351" max="4352" width="13.26953125" style="1" bestFit="1" customWidth="1"/>
    <col min="4353" max="4353" width="15.7265625" style="1" bestFit="1" customWidth="1"/>
    <col min="4354" max="4354" width="13.54296875" style="1" bestFit="1" customWidth="1"/>
    <col min="4355" max="4355" width="13.26953125" style="1" bestFit="1" customWidth="1"/>
    <col min="4356" max="4356" width="14.453125" style="1" bestFit="1" customWidth="1"/>
    <col min="4357" max="4357" width="14.26953125" style="1" bestFit="1" customWidth="1"/>
    <col min="4358" max="4603" width="14.7265625" style="1"/>
    <col min="4604" max="4604" width="28.26953125" style="1" bestFit="1" customWidth="1"/>
    <col min="4605" max="4606" width="11.7265625" style="1" bestFit="1" customWidth="1"/>
    <col min="4607" max="4608" width="13.26953125" style="1" bestFit="1" customWidth="1"/>
    <col min="4609" max="4609" width="15.7265625" style="1" bestFit="1" customWidth="1"/>
    <col min="4610" max="4610" width="13.54296875" style="1" bestFit="1" customWidth="1"/>
    <col min="4611" max="4611" width="13.26953125" style="1" bestFit="1" customWidth="1"/>
    <col min="4612" max="4612" width="14.453125" style="1" bestFit="1" customWidth="1"/>
    <col min="4613" max="4613" width="14.26953125" style="1" bestFit="1" customWidth="1"/>
    <col min="4614" max="4859" width="14.7265625" style="1"/>
    <col min="4860" max="4860" width="28.26953125" style="1" bestFit="1" customWidth="1"/>
    <col min="4861" max="4862" width="11.7265625" style="1" bestFit="1" customWidth="1"/>
    <col min="4863" max="4864" width="13.26953125" style="1" bestFit="1" customWidth="1"/>
    <col min="4865" max="4865" width="15.7265625" style="1" bestFit="1" customWidth="1"/>
    <col min="4866" max="4866" width="13.54296875" style="1" bestFit="1" customWidth="1"/>
    <col min="4867" max="4867" width="13.26953125" style="1" bestFit="1" customWidth="1"/>
    <col min="4868" max="4868" width="14.453125" style="1" bestFit="1" customWidth="1"/>
    <col min="4869" max="4869" width="14.26953125" style="1" bestFit="1" customWidth="1"/>
    <col min="4870" max="5115" width="14.7265625" style="1"/>
    <col min="5116" max="5116" width="28.26953125" style="1" bestFit="1" customWidth="1"/>
    <col min="5117" max="5118" width="11.7265625" style="1" bestFit="1" customWidth="1"/>
    <col min="5119" max="5120" width="13.26953125" style="1" bestFit="1" customWidth="1"/>
    <col min="5121" max="5121" width="15.7265625" style="1" bestFit="1" customWidth="1"/>
    <col min="5122" max="5122" width="13.54296875" style="1" bestFit="1" customWidth="1"/>
    <col min="5123" max="5123" width="13.26953125" style="1" bestFit="1" customWidth="1"/>
    <col min="5124" max="5124" width="14.453125" style="1" bestFit="1" customWidth="1"/>
    <col min="5125" max="5125" width="14.26953125" style="1" bestFit="1" customWidth="1"/>
    <col min="5126" max="5371" width="14.7265625" style="1"/>
    <col min="5372" max="5372" width="28.26953125" style="1" bestFit="1" customWidth="1"/>
    <col min="5373" max="5374" width="11.7265625" style="1" bestFit="1" customWidth="1"/>
    <col min="5375" max="5376" width="13.26953125" style="1" bestFit="1" customWidth="1"/>
    <col min="5377" max="5377" width="15.7265625" style="1" bestFit="1" customWidth="1"/>
    <col min="5378" max="5378" width="13.54296875" style="1" bestFit="1" customWidth="1"/>
    <col min="5379" max="5379" width="13.26953125" style="1" bestFit="1" customWidth="1"/>
    <col min="5380" max="5380" width="14.453125" style="1" bestFit="1" customWidth="1"/>
    <col min="5381" max="5381" width="14.26953125" style="1" bestFit="1" customWidth="1"/>
    <col min="5382" max="5627" width="14.7265625" style="1"/>
    <col min="5628" max="5628" width="28.26953125" style="1" bestFit="1" customWidth="1"/>
    <col min="5629" max="5630" width="11.7265625" style="1" bestFit="1" customWidth="1"/>
    <col min="5631" max="5632" width="13.26953125" style="1" bestFit="1" customWidth="1"/>
    <col min="5633" max="5633" width="15.7265625" style="1" bestFit="1" customWidth="1"/>
    <col min="5634" max="5634" width="13.54296875" style="1" bestFit="1" customWidth="1"/>
    <col min="5635" max="5635" width="13.26953125" style="1" bestFit="1" customWidth="1"/>
    <col min="5636" max="5636" width="14.453125" style="1" bestFit="1" customWidth="1"/>
    <col min="5637" max="5637" width="14.26953125" style="1" bestFit="1" customWidth="1"/>
    <col min="5638" max="5883" width="14.7265625" style="1"/>
    <col min="5884" max="5884" width="28.26953125" style="1" bestFit="1" customWidth="1"/>
    <col min="5885" max="5886" width="11.7265625" style="1" bestFit="1" customWidth="1"/>
    <col min="5887" max="5888" width="13.26953125" style="1" bestFit="1" customWidth="1"/>
    <col min="5889" max="5889" width="15.7265625" style="1" bestFit="1" customWidth="1"/>
    <col min="5890" max="5890" width="13.54296875" style="1" bestFit="1" customWidth="1"/>
    <col min="5891" max="5891" width="13.26953125" style="1" bestFit="1" customWidth="1"/>
    <col min="5892" max="5892" width="14.453125" style="1" bestFit="1" customWidth="1"/>
    <col min="5893" max="5893" width="14.26953125" style="1" bestFit="1" customWidth="1"/>
    <col min="5894" max="6139" width="14.7265625" style="1"/>
    <col min="6140" max="6140" width="28.26953125" style="1" bestFit="1" customWidth="1"/>
    <col min="6141" max="6142" width="11.7265625" style="1" bestFit="1" customWidth="1"/>
    <col min="6143" max="6144" width="13.26953125" style="1" bestFit="1" customWidth="1"/>
    <col min="6145" max="6145" width="15.7265625" style="1" bestFit="1" customWidth="1"/>
    <col min="6146" max="6146" width="13.54296875" style="1" bestFit="1" customWidth="1"/>
    <col min="6147" max="6147" width="13.26953125" style="1" bestFit="1" customWidth="1"/>
    <col min="6148" max="6148" width="14.453125" style="1" bestFit="1" customWidth="1"/>
    <col min="6149" max="6149" width="14.26953125" style="1" bestFit="1" customWidth="1"/>
    <col min="6150" max="6395" width="14.7265625" style="1"/>
    <col min="6396" max="6396" width="28.26953125" style="1" bestFit="1" customWidth="1"/>
    <col min="6397" max="6398" width="11.7265625" style="1" bestFit="1" customWidth="1"/>
    <col min="6399" max="6400" width="13.26953125" style="1" bestFit="1" customWidth="1"/>
    <col min="6401" max="6401" width="15.7265625" style="1" bestFit="1" customWidth="1"/>
    <col min="6402" max="6402" width="13.54296875" style="1" bestFit="1" customWidth="1"/>
    <col min="6403" max="6403" width="13.26953125" style="1" bestFit="1" customWidth="1"/>
    <col min="6404" max="6404" width="14.453125" style="1" bestFit="1" customWidth="1"/>
    <col min="6405" max="6405" width="14.26953125" style="1" bestFit="1" customWidth="1"/>
    <col min="6406" max="6651" width="14.7265625" style="1"/>
    <col min="6652" max="6652" width="28.26953125" style="1" bestFit="1" customWidth="1"/>
    <col min="6653" max="6654" width="11.7265625" style="1" bestFit="1" customWidth="1"/>
    <col min="6655" max="6656" width="13.26953125" style="1" bestFit="1" customWidth="1"/>
    <col min="6657" max="6657" width="15.7265625" style="1" bestFit="1" customWidth="1"/>
    <col min="6658" max="6658" width="13.54296875" style="1" bestFit="1" customWidth="1"/>
    <col min="6659" max="6659" width="13.26953125" style="1" bestFit="1" customWidth="1"/>
    <col min="6660" max="6660" width="14.453125" style="1" bestFit="1" customWidth="1"/>
    <col min="6661" max="6661" width="14.26953125" style="1" bestFit="1" customWidth="1"/>
    <col min="6662" max="6907" width="14.7265625" style="1"/>
    <col min="6908" max="6908" width="28.26953125" style="1" bestFit="1" customWidth="1"/>
    <col min="6909" max="6910" width="11.7265625" style="1" bestFit="1" customWidth="1"/>
    <col min="6911" max="6912" width="13.26953125" style="1" bestFit="1" customWidth="1"/>
    <col min="6913" max="6913" width="15.7265625" style="1" bestFit="1" customWidth="1"/>
    <col min="6914" max="6914" width="13.54296875" style="1" bestFit="1" customWidth="1"/>
    <col min="6915" max="6915" width="13.26953125" style="1" bestFit="1" customWidth="1"/>
    <col min="6916" max="6916" width="14.453125" style="1" bestFit="1" customWidth="1"/>
    <col min="6917" max="6917" width="14.26953125" style="1" bestFit="1" customWidth="1"/>
    <col min="6918" max="7163" width="14.7265625" style="1"/>
    <col min="7164" max="7164" width="28.26953125" style="1" bestFit="1" customWidth="1"/>
    <col min="7165" max="7166" width="11.7265625" style="1" bestFit="1" customWidth="1"/>
    <col min="7167" max="7168" width="13.26953125" style="1" bestFit="1" customWidth="1"/>
    <col min="7169" max="7169" width="15.7265625" style="1" bestFit="1" customWidth="1"/>
    <col min="7170" max="7170" width="13.54296875" style="1" bestFit="1" customWidth="1"/>
    <col min="7171" max="7171" width="13.26953125" style="1" bestFit="1" customWidth="1"/>
    <col min="7172" max="7172" width="14.453125" style="1" bestFit="1" customWidth="1"/>
    <col min="7173" max="7173" width="14.26953125" style="1" bestFit="1" customWidth="1"/>
    <col min="7174" max="7419" width="14.7265625" style="1"/>
    <col min="7420" max="7420" width="28.26953125" style="1" bestFit="1" customWidth="1"/>
    <col min="7421" max="7422" width="11.7265625" style="1" bestFit="1" customWidth="1"/>
    <col min="7423" max="7424" width="13.26953125" style="1" bestFit="1" customWidth="1"/>
    <col min="7425" max="7425" width="15.7265625" style="1" bestFit="1" customWidth="1"/>
    <col min="7426" max="7426" width="13.54296875" style="1" bestFit="1" customWidth="1"/>
    <col min="7427" max="7427" width="13.26953125" style="1" bestFit="1" customWidth="1"/>
    <col min="7428" max="7428" width="14.453125" style="1" bestFit="1" customWidth="1"/>
    <col min="7429" max="7429" width="14.26953125" style="1" bestFit="1" customWidth="1"/>
    <col min="7430" max="7675" width="14.7265625" style="1"/>
    <col min="7676" max="7676" width="28.26953125" style="1" bestFit="1" customWidth="1"/>
    <col min="7677" max="7678" width="11.7265625" style="1" bestFit="1" customWidth="1"/>
    <col min="7679" max="7680" width="13.26953125" style="1" bestFit="1" customWidth="1"/>
    <col min="7681" max="7681" width="15.7265625" style="1" bestFit="1" customWidth="1"/>
    <col min="7682" max="7682" width="13.54296875" style="1" bestFit="1" customWidth="1"/>
    <col min="7683" max="7683" width="13.26953125" style="1" bestFit="1" customWidth="1"/>
    <col min="7684" max="7684" width="14.453125" style="1" bestFit="1" customWidth="1"/>
    <col min="7685" max="7685" width="14.26953125" style="1" bestFit="1" customWidth="1"/>
    <col min="7686" max="7931" width="14.7265625" style="1"/>
    <col min="7932" max="7932" width="28.26953125" style="1" bestFit="1" customWidth="1"/>
    <col min="7933" max="7934" width="11.7265625" style="1" bestFit="1" customWidth="1"/>
    <col min="7935" max="7936" width="13.26953125" style="1" bestFit="1" customWidth="1"/>
    <col min="7937" max="7937" width="15.7265625" style="1" bestFit="1" customWidth="1"/>
    <col min="7938" max="7938" width="13.54296875" style="1" bestFit="1" customWidth="1"/>
    <col min="7939" max="7939" width="13.26953125" style="1" bestFit="1" customWidth="1"/>
    <col min="7940" max="7940" width="14.453125" style="1" bestFit="1" customWidth="1"/>
    <col min="7941" max="7941" width="14.26953125" style="1" bestFit="1" customWidth="1"/>
    <col min="7942" max="8187" width="14.7265625" style="1"/>
    <col min="8188" max="8188" width="28.26953125" style="1" bestFit="1" customWidth="1"/>
    <col min="8189" max="8190" width="11.7265625" style="1" bestFit="1" customWidth="1"/>
    <col min="8191" max="8192" width="13.26953125" style="1" bestFit="1" customWidth="1"/>
    <col min="8193" max="8193" width="15.7265625" style="1" bestFit="1" customWidth="1"/>
    <col min="8194" max="8194" width="13.54296875" style="1" bestFit="1" customWidth="1"/>
    <col min="8195" max="8195" width="13.26953125" style="1" bestFit="1" customWidth="1"/>
    <col min="8196" max="8196" width="14.453125" style="1" bestFit="1" customWidth="1"/>
    <col min="8197" max="8197" width="14.26953125" style="1" bestFit="1" customWidth="1"/>
    <col min="8198" max="8443" width="14.7265625" style="1"/>
    <col min="8444" max="8444" width="28.26953125" style="1" bestFit="1" customWidth="1"/>
    <col min="8445" max="8446" width="11.7265625" style="1" bestFit="1" customWidth="1"/>
    <col min="8447" max="8448" width="13.26953125" style="1" bestFit="1" customWidth="1"/>
    <col min="8449" max="8449" width="15.7265625" style="1" bestFit="1" customWidth="1"/>
    <col min="8450" max="8450" width="13.54296875" style="1" bestFit="1" customWidth="1"/>
    <col min="8451" max="8451" width="13.26953125" style="1" bestFit="1" customWidth="1"/>
    <col min="8452" max="8452" width="14.453125" style="1" bestFit="1" customWidth="1"/>
    <col min="8453" max="8453" width="14.26953125" style="1" bestFit="1" customWidth="1"/>
    <col min="8454" max="8699" width="14.7265625" style="1"/>
    <col min="8700" max="8700" width="28.26953125" style="1" bestFit="1" customWidth="1"/>
    <col min="8701" max="8702" width="11.7265625" style="1" bestFit="1" customWidth="1"/>
    <col min="8703" max="8704" width="13.26953125" style="1" bestFit="1" customWidth="1"/>
    <col min="8705" max="8705" width="15.7265625" style="1" bestFit="1" customWidth="1"/>
    <col min="8706" max="8706" width="13.54296875" style="1" bestFit="1" customWidth="1"/>
    <col min="8707" max="8707" width="13.26953125" style="1" bestFit="1" customWidth="1"/>
    <col min="8708" max="8708" width="14.453125" style="1" bestFit="1" customWidth="1"/>
    <col min="8709" max="8709" width="14.26953125" style="1" bestFit="1" customWidth="1"/>
    <col min="8710" max="8955" width="14.7265625" style="1"/>
    <col min="8956" max="8956" width="28.26953125" style="1" bestFit="1" customWidth="1"/>
    <col min="8957" max="8958" width="11.7265625" style="1" bestFit="1" customWidth="1"/>
    <col min="8959" max="8960" width="13.26953125" style="1" bestFit="1" customWidth="1"/>
    <col min="8961" max="8961" width="15.7265625" style="1" bestFit="1" customWidth="1"/>
    <col min="8962" max="8962" width="13.54296875" style="1" bestFit="1" customWidth="1"/>
    <col min="8963" max="8963" width="13.26953125" style="1" bestFit="1" customWidth="1"/>
    <col min="8964" max="8964" width="14.453125" style="1" bestFit="1" customWidth="1"/>
    <col min="8965" max="8965" width="14.26953125" style="1" bestFit="1" customWidth="1"/>
    <col min="8966" max="9211" width="14.7265625" style="1"/>
    <col min="9212" max="9212" width="28.26953125" style="1" bestFit="1" customWidth="1"/>
    <col min="9213" max="9214" width="11.7265625" style="1" bestFit="1" customWidth="1"/>
    <col min="9215" max="9216" width="13.26953125" style="1" bestFit="1" customWidth="1"/>
    <col min="9217" max="9217" width="15.7265625" style="1" bestFit="1" customWidth="1"/>
    <col min="9218" max="9218" width="13.54296875" style="1" bestFit="1" customWidth="1"/>
    <col min="9219" max="9219" width="13.26953125" style="1" bestFit="1" customWidth="1"/>
    <col min="9220" max="9220" width="14.453125" style="1" bestFit="1" customWidth="1"/>
    <col min="9221" max="9221" width="14.26953125" style="1" bestFit="1" customWidth="1"/>
    <col min="9222" max="9467" width="14.7265625" style="1"/>
    <col min="9468" max="9468" width="28.26953125" style="1" bestFit="1" customWidth="1"/>
    <col min="9469" max="9470" width="11.7265625" style="1" bestFit="1" customWidth="1"/>
    <col min="9471" max="9472" width="13.26953125" style="1" bestFit="1" customWidth="1"/>
    <col min="9473" max="9473" width="15.7265625" style="1" bestFit="1" customWidth="1"/>
    <col min="9474" max="9474" width="13.54296875" style="1" bestFit="1" customWidth="1"/>
    <col min="9475" max="9475" width="13.26953125" style="1" bestFit="1" customWidth="1"/>
    <col min="9476" max="9476" width="14.453125" style="1" bestFit="1" customWidth="1"/>
    <col min="9477" max="9477" width="14.26953125" style="1" bestFit="1" customWidth="1"/>
    <col min="9478" max="9723" width="14.7265625" style="1"/>
    <col min="9724" max="9724" width="28.26953125" style="1" bestFit="1" customWidth="1"/>
    <col min="9725" max="9726" width="11.7265625" style="1" bestFit="1" customWidth="1"/>
    <col min="9727" max="9728" width="13.26953125" style="1" bestFit="1" customWidth="1"/>
    <col min="9729" max="9729" width="15.7265625" style="1" bestFit="1" customWidth="1"/>
    <col min="9730" max="9730" width="13.54296875" style="1" bestFit="1" customWidth="1"/>
    <col min="9731" max="9731" width="13.26953125" style="1" bestFit="1" customWidth="1"/>
    <col min="9732" max="9732" width="14.453125" style="1" bestFit="1" customWidth="1"/>
    <col min="9733" max="9733" width="14.26953125" style="1" bestFit="1" customWidth="1"/>
    <col min="9734" max="9979" width="14.7265625" style="1"/>
    <col min="9980" max="9980" width="28.26953125" style="1" bestFit="1" customWidth="1"/>
    <col min="9981" max="9982" width="11.7265625" style="1" bestFit="1" customWidth="1"/>
    <col min="9983" max="9984" width="13.26953125" style="1" bestFit="1" customWidth="1"/>
    <col min="9985" max="9985" width="15.7265625" style="1" bestFit="1" customWidth="1"/>
    <col min="9986" max="9986" width="13.54296875" style="1" bestFit="1" customWidth="1"/>
    <col min="9987" max="9987" width="13.26953125" style="1" bestFit="1" customWidth="1"/>
    <col min="9988" max="9988" width="14.453125" style="1" bestFit="1" customWidth="1"/>
    <col min="9989" max="9989" width="14.26953125" style="1" bestFit="1" customWidth="1"/>
    <col min="9990" max="10235" width="14.7265625" style="1"/>
    <col min="10236" max="10236" width="28.26953125" style="1" bestFit="1" customWidth="1"/>
    <col min="10237" max="10238" width="11.7265625" style="1" bestFit="1" customWidth="1"/>
    <col min="10239" max="10240" width="13.26953125" style="1" bestFit="1" customWidth="1"/>
    <col min="10241" max="10241" width="15.7265625" style="1" bestFit="1" customWidth="1"/>
    <col min="10242" max="10242" width="13.54296875" style="1" bestFit="1" customWidth="1"/>
    <col min="10243" max="10243" width="13.26953125" style="1" bestFit="1" customWidth="1"/>
    <col min="10244" max="10244" width="14.453125" style="1" bestFit="1" customWidth="1"/>
    <col min="10245" max="10245" width="14.26953125" style="1" bestFit="1" customWidth="1"/>
    <col min="10246" max="10491" width="14.7265625" style="1"/>
    <col min="10492" max="10492" width="28.26953125" style="1" bestFit="1" customWidth="1"/>
    <col min="10493" max="10494" width="11.7265625" style="1" bestFit="1" customWidth="1"/>
    <col min="10495" max="10496" width="13.26953125" style="1" bestFit="1" customWidth="1"/>
    <col min="10497" max="10497" width="15.7265625" style="1" bestFit="1" customWidth="1"/>
    <col min="10498" max="10498" width="13.54296875" style="1" bestFit="1" customWidth="1"/>
    <col min="10499" max="10499" width="13.26953125" style="1" bestFit="1" customWidth="1"/>
    <col min="10500" max="10500" width="14.453125" style="1" bestFit="1" customWidth="1"/>
    <col min="10501" max="10501" width="14.26953125" style="1" bestFit="1" customWidth="1"/>
    <col min="10502" max="10747" width="14.7265625" style="1"/>
    <col min="10748" max="10748" width="28.26953125" style="1" bestFit="1" customWidth="1"/>
    <col min="10749" max="10750" width="11.7265625" style="1" bestFit="1" customWidth="1"/>
    <col min="10751" max="10752" width="13.26953125" style="1" bestFit="1" customWidth="1"/>
    <col min="10753" max="10753" width="15.7265625" style="1" bestFit="1" customWidth="1"/>
    <col min="10754" max="10754" width="13.54296875" style="1" bestFit="1" customWidth="1"/>
    <col min="10755" max="10755" width="13.26953125" style="1" bestFit="1" customWidth="1"/>
    <col min="10756" max="10756" width="14.453125" style="1" bestFit="1" customWidth="1"/>
    <col min="10757" max="10757" width="14.26953125" style="1" bestFit="1" customWidth="1"/>
    <col min="10758" max="11003" width="14.7265625" style="1"/>
    <col min="11004" max="11004" width="28.26953125" style="1" bestFit="1" customWidth="1"/>
    <col min="11005" max="11006" width="11.7265625" style="1" bestFit="1" customWidth="1"/>
    <col min="11007" max="11008" width="13.26953125" style="1" bestFit="1" customWidth="1"/>
    <col min="11009" max="11009" width="15.7265625" style="1" bestFit="1" customWidth="1"/>
    <col min="11010" max="11010" width="13.54296875" style="1" bestFit="1" customWidth="1"/>
    <col min="11011" max="11011" width="13.26953125" style="1" bestFit="1" customWidth="1"/>
    <col min="11012" max="11012" width="14.453125" style="1" bestFit="1" customWidth="1"/>
    <col min="11013" max="11013" width="14.26953125" style="1" bestFit="1" customWidth="1"/>
    <col min="11014" max="11259" width="14.7265625" style="1"/>
    <col min="11260" max="11260" width="28.26953125" style="1" bestFit="1" customWidth="1"/>
    <col min="11261" max="11262" width="11.7265625" style="1" bestFit="1" customWidth="1"/>
    <col min="11263" max="11264" width="13.26953125" style="1" bestFit="1" customWidth="1"/>
    <col min="11265" max="11265" width="15.7265625" style="1" bestFit="1" customWidth="1"/>
    <col min="11266" max="11266" width="13.54296875" style="1" bestFit="1" customWidth="1"/>
    <col min="11267" max="11267" width="13.26953125" style="1" bestFit="1" customWidth="1"/>
    <col min="11268" max="11268" width="14.453125" style="1" bestFit="1" customWidth="1"/>
    <col min="11269" max="11269" width="14.26953125" style="1" bestFit="1" customWidth="1"/>
    <col min="11270" max="11515" width="14.7265625" style="1"/>
    <col min="11516" max="11516" width="28.26953125" style="1" bestFit="1" customWidth="1"/>
    <col min="11517" max="11518" width="11.7265625" style="1" bestFit="1" customWidth="1"/>
    <col min="11519" max="11520" width="13.26953125" style="1" bestFit="1" customWidth="1"/>
    <col min="11521" max="11521" width="15.7265625" style="1" bestFit="1" customWidth="1"/>
    <col min="11522" max="11522" width="13.54296875" style="1" bestFit="1" customWidth="1"/>
    <col min="11523" max="11523" width="13.26953125" style="1" bestFit="1" customWidth="1"/>
    <col min="11524" max="11524" width="14.453125" style="1" bestFit="1" customWidth="1"/>
    <col min="11525" max="11525" width="14.26953125" style="1" bestFit="1" customWidth="1"/>
    <col min="11526" max="11771" width="14.7265625" style="1"/>
    <col min="11772" max="11772" width="28.26953125" style="1" bestFit="1" customWidth="1"/>
    <col min="11773" max="11774" width="11.7265625" style="1" bestFit="1" customWidth="1"/>
    <col min="11775" max="11776" width="13.26953125" style="1" bestFit="1" customWidth="1"/>
    <col min="11777" max="11777" width="15.7265625" style="1" bestFit="1" customWidth="1"/>
    <col min="11778" max="11778" width="13.54296875" style="1" bestFit="1" customWidth="1"/>
    <col min="11779" max="11779" width="13.26953125" style="1" bestFit="1" customWidth="1"/>
    <col min="11780" max="11780" width="14.453125" style="1" bestFit="1" customWidth="1"/>
    <col min="11781" max="11781" width="14.26953125" style="1" bestFit="1" customWidth="1"/>
    <col min="11782" max="12027" width="14.7265625" style="1"/>
    <col min="12028" max="12028" width="28.26953125" style="1" bestFit="1" customWidth="1"/>
    <col min="12029" max="12030" width="11.7265625" style="1" bestFit="1" customWidth="1"/>
    <col min="12031" max="12032" width="13.26953125" style="1" bestFit="1" customWidth="1"/>
    <col min="12033" max="12033" width="15.7265625" style="1" bestFit="1" customWidth="1"/>
    <col min="12034" max="12034" width="13.54296875" style="1" bestFit="1" customWidth="1"/>
    <col min="12035" max="12035" width="13.26953125" style="1" bestFit="1" customWidth="1"/>
    <col min="12036" max="12036" width="14.453125" style="1" bestFit="1" customWidth="1"/>
    <col min="12037" max="12037" width="14.26953125" style="1" bestFit="1" customWidth="1"/>
    <col min="12038" max="12283" width="14.7265625" style="1"/>
    <col min="12284" max="12284" width="28.26953125" style="1" bestFit="1" customWidth="1"/>
    <col min="12285" max="12286" width="11.7265625" style="1" bestFit="1" customWidth="1"/>
    <col min="12287" max="12288" width="13.26953125" style="1" bestFit="1" customWidth="1"/>
    <col min="12289" max="12289" width="15.7265625" style="1" bestFit="1" customWidth="1"/>
    <col min="12290" max="12290" width="13.54296875" style="1" bestFit="1" customWidth="1"/>
    <col min="12291" max="12291" width="13.26953125" style="1" bestFit="1" customWidth="1"/>
    <col min="12292" max="12292" width="14.453125" style="1" bestFit="1" customWidth="1"/>
    <col min="12293" max="12293" width="14.26953125" style="1" bestFit="1" customWidth="1"/>
    <col min="12294" max="12539" width="14.7265625" style="1"/>
    <col min="12540" max="12540" width="28.26953125" style="1" bestFit="1" customWidth="1"/>
    <col min="12541" max="12542" width="11.7265625" style="1" bestFit="1" customWidth="1"/>
    <col min="12543" max="12544" width="13.26953125" style="1" bestFit="1" customWidth="1"/>
    <col min="12545" max="12545" width="15.7265625" style="1" bestFit="1" customWidth="1"/>
    <col min="12546" max="12546" width="13.54296875" style="1" bestFit="1" customWidth="1"/>
    <col min="12547" max="12547" width="13.26953125" style="1" bestFit="1" customWidth="1"/>
    <col min="12548" max="12548" width="14.453125" style="1" bestFit="1" customWidth="1"/>
    <col min="12549" max="12549" width="14.26953125" style="1" bestFit="1" customWidth="1"/>
    <col min="12550" max="12795" width="14.7265625" style="1"/>
    <col min="12796" max="12796" width="28.26953125" style="1" bestFit="1" customWidth="1"/>
    <col min="12797" max="12798" width="11.7265625" style="1" bestFit="1" customWidth="1"/>
    <col min="12799" max="12800" width="13.26953125" style="1" bestFit="1" customWidth="1"/>
    <col min="12801" max="12801" width="15.7265625" style="1" bestFit="1" customWidth="1"/>
    <col min="12802" max="12802" width="13.54296875" style="1" bestFit="1" customWidth="1"/>
    <col min="12803" max="12803" width="13.26953125" style="1" bestFit="1" customWidth="1"/>
    <col min="12804" max="12804" width="14.453125" style="1" bestFit="1" customWidth="1"/>
    <col min="12805" max="12805" width="14.26953125" style="1" bestFit="1" customWidth="1"/>
    <col min="12806" max="13051" width="14.7265625" style="1"/>
    <col min="13052" max="13052" width="28.26953125" style="1" bestFit="1" customWidth="1"/>
    <col min="13053" max="13054" width="11.7265625" style="1" bestFit="1" customWidth="1"/>
    <col min="13055" max="13056" width="13.26953125" style="1" bestFit="1" customWidth="1"/>
    <col min="13057" max="13057" width="15.7265625" style="1" bestFit="1" customWidth="1"/>
    <col min="13058" max="13058" width="13.54296875" style="1" bestFit="1" customWidth="1"/>
    <col min="13059" max="13059" width="13.26953125" style="1" bestFit="1" customWidth="1"/>
    <col min="13060" max="13060" width="14.453125" style="1" bestFit="1" customWidth="1"/>
    <col min="13061" max="13061" width="14.26953125" style="1" bestFit="1" customWidth="1"/>
    <col min="13062" max="13307" width="14.7265625" style="1"/>
    <col min="13308" max="13308" width="28.26953125" style="1" bestFit="1" customWidth="1"/>
    <col min="13309" max="13310" width="11.7265625" style="1" bestFit="1" customWidth="1"/>
    <col min="13311" max="13312" width="13.26953125" style="1" bestFit="1" customWidth="1"/>
    <col min="13313" max="13313" width="15.7265625" style="1" bestFit="1" customWidth="1"/>
    <col min="13314" max="13314" width="13.54296875" style="1" bestFit="1" customWidth="1"/>
    <col min="13315" max="13315" width="13.26953125" style="1" bestFit="1" customWidth="1"/>
    <col min="13316" max="13316" width="14.453125" style="1" bestFit="1" customWidth="1"/>
    <col min="13317" max="13317" width="14.26953125" style="1" bestFit="1" customWidth="1"/>
    <col min="13318" max="13563" width="14.7265625" style="1"/>
    <col min="13564" max="13564" width="28.26953125" style="1" bestFit="1" customWidth="1"/>
    <col min="13565" max="13566" width="11.7265625" style="1" bestFit="1" customWidth="1"/>
    <col min="13567" max="13568" width="13.26953125" style="1" bestFit="1" customWidth="1"/>
    <col min="13569" max="13569" width="15.7265625" style="1" bestFit="1" customWidth="1"/>
    <col min="13570" max="13570" width="13.54296875" style="1" bestFit="1" customWidth="1"/>
    <col min="13571" max="13571" width="13.26953125" style="1" bestFit="1" customWidth="1"/>
    <col min="13572" max="13572" width="14.453125" style="1" bestFit="1" customWidth="1"/>
    <col min="13573" max="13573" width="14.26953125" style="1" bestFit="1" customWidth="1"/>
    <col min="13574" max="13819" width="14.7265625" style="1"/>
    <col min="13820" max="13820" width="28.26953125" style="1" bestFit="1" customWidth="1"/>
    <col min="13821" max="13822" width="11.7265625" style="1" bestFit="1" customWidth="1"/>
    <col min="13823" max="13824" width="13.26953125" style="1" bestFit="1" customWidth="1"/>
    <col min="13825" max="13825" width="15.7265625" style="1" bestFit="1" customWidth="1"/>
    <col min="13826" max="13826" width="13.54296875" style="1" bestFit="1" customWidth="1"/>
    <col min="13827" max="13827" width="13.26953125" style="1" bestFit="1" customWidth="1"/>
    <col min="13828" max="13828" width="14.453125" style="1" bestFit="1" customWidth="1"/>
    <col min="13829" max="13829" width="14.26953125" style="1" bestFit="1" customWidth="1"/>
    <col min="13830" max="14075" width="14.7265625" style="1"/>
    <col min="14076" max="14076" width="28.26953125" style="1" bestFit="1" customWidth="1"/>
    <col min="14077" max="14078" width="11.7265625" style="1" bestFit="1" customWidth="1"/>
    <col min="14079" max="14080" width="13.26953125" style="1" bestFit="1" customWidth="1"/>
    <col min="14081" max="14081" width="15.7265625" style="1" bestFit="1" customWidth="1"/>
    <col min="14082" max="14082" width="13.54296875" style="1" bestFit="1" customWidth="1"/>
    <col min="14083" max="14083" width="13.26953125" style="1" bestFit="1" customWidth="1"/>
    <col min="14084" max="14084" width="14.453125" style="1" bestFit="1" customWidth="1"/>
    <col min="14085" max="14085" width="14.26953125" style="1" bestFit="1" customWidth="1"/>
    <col min="14086" max="14331" width="14.7265625" style="1"/>
    <col min="14332" max="14332" width="28.26953125" style="1" bestFit="1" customWidth="1"/>
    <col min="14333" max="14334" width="11.7265625" style="1" bestFit="1" customWidth="1"/>
    <col min="14335" max="14336" width="13.26953125" style="1" bestFit="1" customWidth="1"/>
    <col min="14337" max="14337" width="15.7265625" style="1" bestFit="1" customWidth="1"/>
    <col min="14338" max="14338" width="13.54296875" style="1" bestFit="1" customWidth="1"/>
    <col min="14339" max="14339" width="13.26953125" style="1" bestFit="1" customWidth="1"/>
    <col min="14340" max="14340" width="14.453125" style="1" bestFit="1" customWidth="1"/>
    <col min="14341" max="14341" width="14.26953125" style="1" bestFit="1" customWidth="1"/>
    <col min="14342" max="14587" width="14.7265625" style="1"/>
    <col min="14588" max="14588" width="28.26953125" style="1" bestFit="1" customWidth="1"/>
    <col min="14589" max="14590" width="11.7265625" style="1" bestFit="1" customWidth="1"/>
    <col min="14591" max="14592" width="13.26953125" style="1" bestFit="1" customWidth="1"/>
    <col min="14593" max="14593" width="15.7265625" style="1" bestFit="1" customWidth="1"/>
    <col min="14594" max="14594" width="13.54296875" style="1" bestFit="1" customWidth="1"/>
    <col min="14595" max="14595" width="13.26953125" style="1" bestFit="1" customWidth="1"/>
    <col min="14596" max="14596" width="14.453125" style="1" bestFit="1" customWidth="1"/>
    <col min="14597" max="14597" width="14.26953125" style="1" bestFit="1" customWidth="1"/>
    <col min="14598" max="14843" width="14.7265625" style="1"/>
    <col min="14844" max="14844" width="28.26953125" style="1" bestFit="1" customWidth="1"/>
    <col min="14845" max="14846" width="11.7265625" style="1" bestFit="1" customWidth="1"/>
    <col min="14847" max="14848" width="13.26953125" style="1" bestFit="1" customWidth="1"/>
    <col min="14849" max="14849" width="15.7265625" style="1" bestFit="1" customWidth="1"/>
    <col min="14850" max="14850" width="13.54296875" style="1" bestFit="1" customWidth="1"/>
    <col min="14851" max="14851" width="13.26953125" style="1" bestFit="1" customWidth="1"/>
    <col min="14852" max="14852" width="14.453125" style="1" bestFit="1" customWidth="1"/>
    <col min="14853" max="14853" width="14.26953125" style="1" bestFit="1" customWidth="1"/>
    <col min="14854" max="15099" width="14.7265625" style="1"/>
    <col min="15100" max="15100" width="28.26953125" style="1" bestFit="1" customWidth="1"/>
    <col min="15101" max="15102" width="11.7265625" style="1" bestFit="1" customWidth="1"/>
    <col min="15103" max="15104" width="13.26953125" style="1" bestFit="1" customWidth="1"/>
    <col min="15105" max="15105" width="15.7265625" style="1" bestFit="1" customWidth="1"/>
    <col min="15106" max="15106" width="13.54296875" style="1" bestFit="1" customWidth="1"/>
    <col min="15107" max="15107" width="13.26953125" style="1" bestFit="1" customWidth="1"/>
    <col min="15108" max="15108" width="14.453125" style="1" bestFit="1" customWidth="1"/>
    <col min="15109" max="15109" width="14.26953125" style="1" bestFit="1" customWidth="1"/>
    <col min="15110" max="15355" width="14.7265625" style="1"/>
    <col min="15356" max="15356" width="28.26953125" style="1" bestFit="1" customWidth="1"/>
    <col min="15357" max="15358" width="11.7265625" style="1" bestFit="1" customWidth="1"/>
    <col min="15359" max="15360" width="13.26953125" style="1" bestFit="1" customWidth="1"/>
    <col min="15361" max="15361" width="15.7265625" style="1" bestFit="1" customWidth="1"/>
    <col min="15362" max="15362" width="13.54296875" style="1" bestFit="1" customWidth="1"/>
    <col min="15363" max="15363" width="13.26953125" style="1" bestFit="1" customWidth="1"/>
    <col min="15364" max="15364" width="14.453125" style="1" bestFit="1" customWidth="1"/>
    <col min="15365" max="15365" width="14.26953125" style="1" bestFit="1" customWidth="1"/>
    <col min="15366" max="15611" width="14.7265625" style="1"/>
    <col min="15612" max="15612" width="28.26953125" style="1" bestFit="1" customWidth="1"/>
    <col min="15613" max="15614" width="11.7265625" style="1" bestFit="1" customWidth="1"/>
    <col min="15615" max="15616" width="13.26953125" style="1" bestFit="1" customWidth="1"/>
    <col min="15617" max="15617" width="15.7265625" style="1" bestFit="1" customWidth="1"/>
    <col min="15618" max="15618" width="13.54296875" style="1" bestFit="1" customWidth="1"/>
    <col min="15619" max="15619" width="13.26953125" style="1" bestFit="1" customWidth="1"/>
    <col min="15620" max="15620" width="14.453125" style="1" bestFit="1" customWidth="1"/>
    <col min="15621" max="15621" width="14.26953125" style="1" bestFit="1" customWidth="1"/>
    <col min="15622" max="15867" width="14.7265625" style="1"/>
    <col min="15868" max="15868" width="28.26953125" style="1" bestFit="1" customWidth="1"/>
    <col min="15869" max="15870" width="11.7265625" style="1" bestFit="1" customWidth="1"/>
    <col min="15871" max="15872" width="13.26953125" style="1" bestFit="1" customWidth="1"/>
    <col min="15873" max="15873" width="15.7265625" style="1" bestFit="1" customWidth="1"/>
    <col min="15874" max="15874" width="13.54296875" style="1" bestFit="1" customWidth="1"/>
    <col min="15875" max="15875" width="13.26953125" style="1" bestFit="1" customWidth="1"/>
    <col min="15876" max="15876" width="14.453125" style="1" bestFit="1" customWidth="1"/>
    <col min="15877" max="15877" width="14.26953125" style="1" bestFit="1" customWidth="1"/>
    <col min="15878" max="16123" width="14.7265625" style="1"/>
    <col min="16124" max="16124" width="28.26953125" style="1" bestFit="1" customWidth="1"/>
    <col min="16125" max="16126" width="11.7265625" style="1" bestFit="1" customWidth="1"/>
    <col min="16127" max="16128" width="13.26953125" style="1" bestFit="1" customWidth="1"/>
    <col min="16129" max="16129" width="15.7265625" style="1" bestFit="1" customWidth="1"/>
    <col min="16130" max="16130" width="13.54296875" style="1" bestFit="1" customWidth="1"/>
    <col min="16131" max="16131" width="13.26953125" style="1" bestFit="1" customWidth="1"/>
    <col min="16132" max="16132" width="14.453125" style="1" bestFit="1" customWidth="1"/>
    <col min="16133" max="16133" width="14.26953125" style="1" bestFit="1" customWidth="1"/>
    <col min="16134" max="16384" width="14.7265625" style="1"/>
  </cols>
  <sheetData>
    <row r="2" spans="2:5" x14ac:dyDescent="0.35">
      <c r="C2" s="1" t="s">
        <v>96</v>
      </c>
    </row>
    <row r="3" spans="2:5" ht="15" thickBot="1" x14ac:dyDescent="0.4">
      <c r="C3" s="120" t="s">
        <v>77</v>
      </c>
      <c r="D3" s="121" t="s">
        <v>97</v>
      </c>
      <c r="E3" s="122" t="s">
        <v>98</v>
      </c>
    </row>
    <row r="4" spans="2:5" s="126" customFormat="1" ht="15" thickBot="1" x14ac:dyDescent="0.4">
      <c r="B4"/>
      <c r="C4" s="123" t="s">
        <v>99</v>
      </c>
      <c r="D4" s="124">
        <v>2022.23</v>
      </c>
      <c r="E4" s="125">
        <v>2023.24</v>
      </c>
    </row>
    <row r="5" spans="2:5" ht="15" thickBot="1" x14ac:dyDescent="0.4">
      <c r="C5" s="127" t="s">
        <v>100</v>
      </c>
      <c r="D5" s="128"/>
      <c r="E5" s="129"/>
    </row>
    <row r="6" spans="2:5" ht="15" thickBot="1" x14ac:dyDescent="0.4">
      <c r="C6" s="130" t="s">
        <v>101</v>
      </c>
      <c r="D6" s="131">
        <v>1983</v>
      </c>
      <c r="E6" s="132">
        <v>2380</v>
      </c>
    </row>
    <row r="7" spans="2:5" ht="15" thickBot="1" x14ac:dyDescent="0.4">
      <c r="C7" s="133" t="s">
        <v>102</v>
      </c>
      <c r="D7" s="134">
        <v>2450</v>
      </c>
      <c r="E7" s="129">
        <v>2940</v>
      </c>
    </row>
    <row r="8" spans="2:5" ht="15" thickBot="1" x14ac:dyDescent="0.4">
      <c r="C8" s="130" t="s">
        <v>103</v>
      </c>
      <c r="D8" s="131">
        <v>7600</v>
      </c>
      <c r="E8" s="132">
        <v>7980</v>
      </c>
    </row>
    <row r="9" spans="2:5" ht="15" thickBot="1" x14ac:dyDescent="0.4">
      <c r="C9" s="133" t="s">
        <v>104</v>
      </c>
      <c r="D9" s="134">
        <v>270</v>
      </c>
      <c r="E9" s="129">
        <v>284</v>
      </c>
    </row>
    <row r="10" spans="2:5" ht="15" thickBot="1" x14ac:dyDescent="0.4">
      <c r="C10" s="130" t="s">
        <v>105</v>
      </c>
      <c r="D10" s="131">
        <v>235</v>
      </c>
      <c r="E10" s="132">
        <v>235</v>
      </c>
    </row>
    <row r="11" spans="2:5" ht="15" thickBot="1" x14ac:dyDescent="0.4">
      <c r="C11" s="135" t="s">
        <v>106</v>
      </c>
      <c r="D11" s="134">
        <v>25</v>
      </c>
      <c r="E11" s="129">
        <v>25</v>
      </c>
    </row>
    <row r="12" spans="2:5" ht="15" thickBot="1" x14ac:dyDescent="0.4">
      <c r="C12" s="135" t="s">
        <v>107</v>
      </c>
      <c r="D12" s="134">
        <v>1022</v>
      </c>
      <c r="E12" s="129"/>
    </row>
    <row r="13" spans="2:5" ht="15" thickBot="1" x14ac:dyDescent="0.4">
      <c r="C13" s="133" t="s">
        <v>43</v>
      </c>
      <c r="D13" s="136">
        <f t="shared" ref="D13" si="0">SUBTOTAL(109,D4:D11)</f>
        <v>14585.23</v>
      </c>
      <c r="E13" s="137">
        <f>SUBTOTAL(109,E6:E11)</f>
        <v>13844</v>
      </c>
    </row>
    <row r="14" spans="2:5" ht="15" thickBot="1" x14ac:dyDescent="0.4">
      <c r="C14" s="130"/>
      <c r="D14" s="131"/>
      <c r="E14" s="132"/>
    </row>
    <row r="15" spans="2:5" ht="15" thickBot="1" x14ac:dyDescent="0.4">
      <c r="C15" s="127" t="s">
        <v>108</v>
      </c>
      <c r="D15" s="134"/>
      <c r="E15" s="129"/>
    </row>
    <row r="16" spans="2:5" ht="15" thickBot="1" x14ac:dyDescent="0.4">
      <c r="C16" s="130" t="s">
        <v>109</v>
      </c>
      <c r="D16" s="131">
        <v>3000</v>
      </c>
      <c r="E16" s="132">
        <v>3000</v>
      </c>
    </row>
    <row r="17" spans="2:5" ht="15" thickBot="1" x14ac:dyDescent="0.4">
      <c r="C17" s="127"/>
      <c r="D17" s="134">
        <v>0</v>
      </c>
      <c r="E17" s="129"/>
    </row>
    <row r="18" spans="2:5" ht="15" thickBot="1" x14ac:dyDescent="0.4">
      <c r="C18" s="138"/>
      <c r="D18" s="131"/>
      <c r="E18" s="132"/>
    </row>
    <row r="19" spans="2:5" s="13" customFormat="1" ht="15" thickBot="1" x14ac:dyDescent="0.4">
      <c r="B19"/>
      <c r="C19" s="139" t="s">
        <v>110</v>
      </c>
      <c r="D19" s="140">
        <f>SUM(D13-D16)</f>
        <v>11585.23</v>
      </c>
      <c r="E19" s="141">
        <f>SUM(E13-E16)</f>
        <v>10844</v>
      </c>
    </row>
    <row r="20" spans="2:5" x14ac:dyDescent="0.35">
      <c r="C20" s="139" t="s">
        <v>111</v>
      </c>
    </row>
    <row r="22" spans="2:5" x14ac:dyDescent="0.35">
      <c r="C22" s="1" t="s">
        <v>112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D3BF-27A7-498B-B9DA-20F23045A918}">
  <dimension ref="B2:D26"/>
  <sheetViews>
    <sheetView topLeftCell="A5" workbookViewId="0">
      <selection activeCell="B21" sqref="B21"/>
    </sheetView>
  </sheetViews>
  <sheetFormatPr defaultRowHeight="14.5" x14ac:dyDescent="0.35"/>
  <cols>
    <col min="2" max="2" width="23.54296875" bestFit="1" customWidth="1"/>
    <col min="3" max="3" width="13" style="173" bestFit="1" customWidth="1"/>
    <col min="4" max="4" width="13.1796875" bestFit="1" customWidth="1"/>
  </cols>
  <sheetData>
    <row r="2" spans="2:4" x14ac:dyDescent="0.35">
      <c r="B2" s="158" t="s">
        <v>128</v>
      </c>
      <c r="C2" s="159"/>
      <c r="D2" s="158"/>
    </row>
    <row r="3" spans="2:4" ht="39.5" x14ac:dyDescent="0.35">
      <c r="B3" s="160" t="s">
        <v>129</v>
      </c>
      <c r="C3" s="161" t="s">
        <v>75</v>
      </c>
      <c r="D3" s="162" t="s">
        <v>130</v>
      </c>
    </row>
    <row r="4" spans="2:4" x14ac:dyDescent="0.35">
      <c r="B4" s="160" t="s">
        <v>131</v>
      </c>
      <c r="C4" s="163"/>
      <c r="D4" s="160"/>
    </row>
    <row r="5" spans="2:4" x14ac:dyDescent="0.35">
      <c r="B5" s="164" t="s">
        <v>132</v>
      </c>
      <c r="C5" s="165">
        <v>6275</v>
      </c>
      <c r="D5" s="166">
        <v>7530</v>
      </c>
    </row>
    <row r="6" spans="2:4" x14ac:dyDescent="0.35">
      <c r="B6" s="164" t="s">
        <v>133</v>
      </c>
      <c r="C6" s="165">
        <v>6275</v>
      </c>
      <c r="D6" s="166">
        <v>7530</v>
      </c>
    </row>
    <row r="7" spans="2:4" x14ac:dyDescent="0.35">
      <c r="B7" s="160" t="s">
        <v>134</v>
      </c>
      <c r="C7" s="167">
        <v>1380</v>
      </c>
      <c r="D7" s="168">
        <v>1380</v>
      </c>
    </row>
    <row r="8" spans="2:4" x14ac:dyDescent="0.35">
      <c r="B8" s="160" t="s">
        <v>135</v>
      </c>
      <c r="C8" s="167">
        <v>8630</v>
      </c>
      <c r="D8" s="168">
        <v>9062</v>
      </c>
    </row>
    <row r="9" spans="2:4" x14ac:dyDescent="0.35">
      <c r="B9" s="164" t="s">
        <v>136</v>
      </c>
      <c r="C9" s="165">
        <v>8930</v>
      </c>
      <c r="D9" s="166">
        <v>9377</v>
      </c>
    </row>
    <row r="10" spans="2:4" x14ac:dyDescent="0.35">
      <c r="B10" s="160" t="s">
        <v>137</v>
      </c>
      <c r="C10" s="167">
        <v>1000</v>
      </c>
      <c r="D10" s="168">
        <v>1000</v>
      </c>
    </row>
    <row r="11" spans="2:4" x14ac:dyDescent="0.35">
      <c r="B11" s="164" t="s">
        <v>138</v>
      </c>
      <c r="C11" s="165">
        <v>300</v>
      </c>
      <c r="D11" s="166">
        <v>315</v>
      </c>
    </row>
    <row r="12" spans="2:4" x14ac:dyDescent="0.35">
      <c r="B12" s="160" t="s">
        <v>139</v>
      </c>
      <c r="C12" s="167">
        <v>809</v>
      </c>
      <c r="D12" s="168">
        <v>849</v>
      </c>
    </row>
    <row r="13" spans="2:4" x14ac:dyDescent="0.35">
      <c r="B13" s="160" t="s">
        <v>140</v>
      </c>
      <c r="C13" s="167">
        <v>350</v>
      </c>
      <c r="D13" s="168">
        <v>368</v>
      </c>
    </row>
    <row r="14" spans="2:4" x14ac:dyDescent="0.35">
      <c r="B14" s="160"/>
      <c r="C14" s="167">
        <f>SUM(C5:C13)</f>
        <v>33949</v>
      </c>
      <c r="D14" s="168">
        <f>SUM(D5:D13)</f>
        <v>37411</v>
      </c>
    </row>
    <row r="15" spans="2:4" x14ac:dyDescent="0.35">
      <c r="B15" s="164" t="s">
        <v>141</v>
      </c>
      <c r="C15" s="169"/>
      <c r="D15" s="170"/>
    </row>
    <row r="16" spans="2:4" x14ac:dyDescent="0.35">
      <c r="B16" s="160" t="s">
        <v>142</v>
      </c>
      <c r="C16" s="167">
        <v>11000</v>
      </c>
      <c r="D16" s="168">
        <v>11000</v>
      </c>
    </row>
    <row r="17" spans="2:4" x14ac:dyDescent="0.35">
      <c r="B17" s="160" t="s">
        <v>143</v>
      </c>
      <c r="C17" s="167">
        <f>4632+7000</f>
        <v>11632</v>
      </c>
      <c r="D17" s="168">
        <v>11632</v>
      </c>
    </row>
    <row r="18" spans="2:4" x14ac:dyDescent="0.35">
      <c r="B18" s="160" t="s">
        <v>144</v>
      </c>
      <c r="C18" s="167">
        <f>SUM(C16:C17)</f>
        <v>22632</v>
      </c>
      <c r="D18" s="168">
        <f t="shared" ref="D18" si="0">SUM(D16:D17)</f>
        <v>22632</v>
      </c>
    </row>
    <row r="19" spans="2:4" x14ac:dyDescent="0.35">
      <c r="B19" s="171" t="s">
        <v>145</v>
      </c>
      <c r="C19" s="172">
        <f>C14-C18</f>
        <v>11317</v>
      </c>
      <c r="D19" s="194">
        <f>D14-D18</f>
        <v>14779</v>
      </c>
    </row>
    <row r="21" spans="2:4" x14ac:dyDescent="0.35">
      <c r="B21" t="s">
        <v>127</v>
      </c>
    </row>
    <row r="26" spans="2:4" ht="13.5" customHeight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80D4-8DE3-491B-AB8E-3A84163878D8}">
  <dimension ref="B2:D20"/>
  <sheetViews>
    <sheetView workbookViewId="0">
      <selection activeCell="C21" sqref="C21"/>
    </sheetView>
  </sheetViews>
  <sheetFormatPr defaultRowHeight="14.5" x14ac:dyDescent="0.35"/>
  <cols>
    <col min="2" max="2" width="29.7265625" customWidth="1"/>
    <col min="3" max="3" width="13" style="157" bestFit="1" customWidth="1"/>
    <col min="4" max="4" width="13.81640625" bestFit="1" customWidth="1"/>
  </cols>
  <sheetData>
    <row r="2" spans="2:4" x14ac:dyDescent="0.35">
      <c r="B2" s="142" t="s">
        <v>113</v>
      </c>
      <c r="C2" s="143"/>
      <c r="D2" s="142"/>
    </row>
    <row r="3" spans="2:4" x14ac:dyDescent="0.35">
      <c r="B3" s="88" t="s">
        <v>114</v>
      </c>
      <c r="C3" s="144" t="s">
        <v>115</v>
      </c>
      <c r="D3" s="145" t="s">
        <v>116</v>
      </c>
    </row>
    <row r="4" spans="2:4" x14ac:dyDescent="0.35">
      <c r="B4" s="92"/>
      <c r="C4" s="146">
        <v>2022.23</v>
      </c>
      <c r="D4" s="147">
        <v>2023.24</v>
      </c>
    </row>
    <row r="5" spans="2:4" x14ac:dyDescent="0.35">
      <c r="B5" s="92" t="s">
        <v>100</v>
      </c>
      <c r="C5" s="148"/>
      <c r="D5" s="53"/>
    </row>
    <row r="6" spans="2:4" x14ac:dyDescent="0.35">
      <c r="B6" s="92" t="s">
        <v>117</v>
      </c>
      <c r="C6" s="148">
        <v>210</v>
      </c>
      <c r="D6" s="149">
        <v>221</v>
      </c>
    </row>
    <row r="7" spans="2:4" x14ac:dyDescent="0.35">
      <c r="B7" s="92" t="s">
        <v>118</v>
      </c>
      <c r="C7" s="148">
        <v>331</v>
      </c>
      <c r="D7" s="149">
        <v>348</v>
      </c>
    </row>
    <row r="8" spans="2:4" x14ac:dyDescent="0.35">
      <c r="B8" s="92" t="s">
        <v>119</v>
      </c>
      <c r="C8" s="148">
        <v>1730</v>
      </c>
      <c r="D8" s="149">
        <v>1907</v>
      </c>
    </row>
    <row r="9" spans="2:4" x14ac:dyDescent="0.35">
      <c r="B9" s="92" t="s">
        <v>120</v>
      </c>
      <c r="C9" s="148">
        <v>1050</v>
      </c>
      <c r="D9" s="149">
        <v>1103</v>
      </c>
    </row>
    <row r="10" spans="2:4" x14ac:dyDescent="0.35">
      <c r="B10" s="92" t="s">
        <v>121</v>
      </c>
      <c r="C10" s="148">
        <v>5816</v>
      </c>
      <c r="D10" s="149">
        <v>6107</v>
      </c>
    </row>
    <row r="11" spans="2:4" x14ac:dyDescent="0.35">
      <c r="B11" s="150" t="s">
        <v>122</v>
      </c>
      <c r="C11" s="151">
        <v>7051</v>
      </c>
      <c r="D11" s="152">
        <v>7404</v>
      </c>
    </row>
    <row r="12" spans="2:4" x14ac:dyDescent="0.35">
      <c r="B12" s="92" t="s">
        <v>123</v>
      </c>
      <c r="C12" s="151">
        <v>296</v>
      </c>
      <c r="D12" s="152">
        <v>296</v>
      </c>
    </row>
    <row r="13" spans="2:4" x14ac:dyDescent="0.35">
      <c r="B13" s="92" t="s">
        <v>124</v>
      </c>
      <c r="C13" s="148">
        <v>525</v>
      </c>
      <c r="D13" s="149">
        <v>551</v>
      </c>
    </row>
    <row r="14" spans="2:4" x14ac:dyDescent="0.35">
      <c r="B14" s="92" t="s">
        <v>125</v>
      </c>
      <c r="C14" s="153">
        <v>210</v>
      </c>
      <c r="D14" s="53">
        <v>232</v>
      </c>
    </row>
    <row r="15" spans="2:4" x14ac:dyDescent="0.35">
      <c r="B15" s="92" t="s">
        <v>126</v>
      </c>
      <c r="C15" s="153">
        <v>500</v>
      </c>
      <c r="D15" s="53">
        <v>551</v>
      </c>
    </row>
    <row r="16" spans="2:4" x14ac:dyDescent="0.35">
      <c r="B16" s="92" t="s">
        <v>43</v>
      </c>
      <c r="C16" s="154">
        <f t="shared" ref="C16" si="0">SUBTOTAL(109,C6:C15)</f>
        <v>17719</v>
      </c>
      <c r="D16" s="53">
        <f t="shared" ref="D16" si="1">D6+D7+D8+D9+D10+D11+D12+D13+D14+D15</f>
        <v>18720</v>
      </c>
    </row>
    <row r="17" spans="2:4" x14ac:dyDescent="0.35">
      <c r="B17" s="155"/>
      <c r="C17" s="153"/>
      <c r="D17" s="149"/>
    </row>
    <row r="20" spans="2:4" x14ac:dyDescent="0.35">
      <c r="B20" s="156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B3:J59"/>
  <sheetViews>
    <sheetView topLeftCell="A43" workbookViewId="0">
      <selection activeCell="I41" sqref="I41:J45"/>
    </sheetView>
  </sheetViews>
  <sheetFormatPr defaultColWidth="9.1796875" defaultRowHeight="15.5" x14ac:dyDescent="0.35"/>
  <cols>
    <col min="1" max="1" width="9.1796875" style="26"/>
    <col min="2" max="2" width="53" style="26" customWidth="1"/>
    <col min="3" max="3" width="14.81640625" style="52" bestFit="1" customWidth="1"/>
    <col min="4" max="4" width="15.54296875" style="52" bestFit="1" customWidth="1"/>
    <col min="5" max="5" width="23.26953125" style="26" customWidth="1"/>
    <col min="6" max="6" width="24.90625" style="26" bestFit="1" customWidth="1"/>
    <col min="7" max="7" width="22.81640625" style="26" bestFit="1" customWidth="1"/>
    <col min="8" max="8" width="9.1796875" style="26"/>
    <col min="9" max="9" width="18.08984375" style="26" bestFit="1" customWidth="1"/>
    <col min="10" max="10" width="11.7265625" style="26" bestFit="1" customWidth="1"/>
    <col min="11" max="256" width="9.1796875" style="26"/>
    <col min="257" max="257" width="53" style="26" customWidth="1"/>
    <col min="258" max="258" width="14.81640625" style="26" bestFit="1" customWidth="1"/>
    <col min="259" max="259" width="15.54296875" style="26" bestFit="1" customWidth="1"/>
    <col min="260" max="260" width="9.1796875" style="26"/>
    <col min="261" max="261" width="23.26953125" style="26" customWidth="1"/>
    <col min="262" max="512" width="9.1796875" style="26"/>
    <col min="513" max="513" width="53" style="26" customWidth="1"/>
    <col min="514" max="514" width="14.81640625" style="26" bestFit="1" customWidth="1"/>
    <col min="515" max="515" width="15.54296875" style="26" bestFit="1" customWidth="1"/>
    <col min="516" max="516" width="9.1796875" style="26"/>
    <col min="517" max="517" width="23.26953125" style="26" customWidth="1"/>
    <col min="518" max="768" width="9.1796875" style="26"/>
    <col min="769" max="769" width="53" style="26" customWidth="1"/>
    <col min="770" max="770" width="14.81640625" style="26" bestFit="1" customWidth="1"/>
    <col min="771" max="771" width="15.54296875" style="26" bestFit="1" customWidth="1"/>
    <col min="772" max="772" width="9.1796875" style="26"/>
    <col min="773" max="773" width="23.26953125" style="26" customWidth="1"/>
    <col min="774" max="1024" width="9.1796875" style="26"/>
    <col min="1025" max="1025" width="53" style="26" customWidth="1"/>
    <col min="1026" max="1026" width="14.81640625" style="26" bestFit="1" customWidth="1"/>
    <col min="1027" max="1027" width="15.54296875" style="26" bestFit="1" customWidth="1"/>
    <col min="1028" max="1028" width="9.1796875" style="26"/>
    <col min="1029" max="1029" width="23.26953125" style="26" customWidth="1"/>
    <col min="1030" max="1280" width="9.1796875" style="26"/>
    <col min="1281" max="1281" width="53" style="26" customWidth="1"/>
    <col min="1282" max="1282" width="14.81640625" style="26" bestFit="1" customWidth="1"/>
    <col min="1283" max="1283" width="15.54296875" style="26" bestFit="1" customWidth="1"/>
    <col min="1284" max="1284" width="9.1796875" style="26"/>
    <col min="1285" max="1285" width="23.26953125" style="26" customWidth="1"/>
    <col min="1286" max="1536" width="9.1796875" style="26"/>
    <col min="1537" max="1537" width="53" style="26" customWidth="1"/>
    <col min="1538" max="1538" width="14.81640625" style="26" bestFit="1" customWidth="1"/>
    <col min="1539" max="1539" width="15.54296875" style="26" bestFit="1" customWidth="1"/>
    <col min="1540" max="1540" width="9.1796875" style="26"/>
    <col min="1541" max="1541" width="23.26953125" style="26" customWidth="1"/>
    <col min="1542" max="1792" width="9.1796875" style="26"/>
    <col min="1793" max="1793" width="53" style="26" customWidth="1"/>
    <col min="1794" max="1794" width="14.81640625" style="26" bestFit="1" customWidth="1"/>
    <col min="1795" max="1795" width="15.54296875" style="26" bestFit="1" customWidth="1"/>
    <col min="1796" max="1796" width="9.1796875" style="26"/>
    <col min="1797" max="1797" width="23.26953125" style="26" customWidth="1"/>
    <col min="1798" max="2048" width="9.1796875" style="26"/>
    <col min="2049" max="2049" width="53" style="26" customWidth="1"/>
    <col min="2050" max="2050" width="14.81640625" style="26" bestFit="1" customWidth="1"/>
    <col min="2051" max="2051" width="15.54296875" style="26" bestFit="1" customWidth="1"/>
    <col min="2052" max="2052" width="9.1796875" style="26"/>
    <col min="2053" max="2053" width="23.26953125" style="26" customWidth="1"/>
    <col min="2054" max="2304" width="9.1796875" style="26"/>
    <col min="2305" max="2305" width="53" style="26" customWidth="1"/>
    <col min="2306" max="2306" width="14.81640625" style="26" bestFit="1" customWidth="1"/>
    <col min="2307" max="2307" width="15.54296875" style="26" bestFit="1" customWidth="1"/>
    <col min="2308" max="2308" width="9.1796875" style="26"/>
    <col min="2309" max="2309" width="23.26953125" style="26" customWidth="1"/>
    <col min="2310" max="2560" width="9.1796875" style="26"/>
    <col min="2561" max="2561" width="53" style="26" customWidth="1"/>
    <col min="2562" max="2562" width="14.81640625" style="26" bestFit="1" customWidth="1"/>
    <col min="2563" max="2563" width="15.54296875" style="26" bestFit="1" customWidth="1"/>
    <col min="2564" max="2564" width="9.1796875" style="26"/>
    <col min="2565" max="2565" width="23.26953125" style="26" customWidth="1"/>
    <col min="2566" max="2816" width="9.1796875" style="26"/>
    <col min="2817" max="2817" width="53" style="26" customWidth="1"/>
    <col min="2818" max="2818" width="14.81640625" style="26" bestFit="1" customWidth="1"/>
    <col min="2819" max="2819" width="15.54296875" style="26" bestFit="1" customWidth="1"/>
    <col min="2820" max="2820" width="9.1796875" style="26"/>
    <col min="2821" max="2821" width="23.26953125" style="26" customWidth="1"/>
    <col min="2822" max="3072" width="9.1796875" style="26"/>
    <col min="3073" max="3073" width="53" style="26" customWidth="1"/>
    <col min="3074" max="3074" width="14.81640625" style="26" bestFit="1" customWidth="1"/>
    <col min="3075" max="3075" width="15.54296875" style="26" bestFit="1" customWidth="1"/>
    <col min="3076" max="3076" width="9.1796875" style="26"/>
    <col min="3077" max="3077" width="23.26953125" style="26" customWidth="1"/>
    <col min="3078" max="3328" width="9.1796875" style="26"/>
    <col min="3329" max="3329" width="53" style="26" customWidth="1"/>
    <col min="3330" max="3330" width="14.81640625" style="26" bestFit="1" customWidth="1"/>
    <col min="3331" max="3331" width="15.54296875" style="26" bestFit="1" customWidth="1"/>
    <col min="3332" max="3332" width="9.1796875" style="26"/>
    <col min="3333" max="3333" width="23.26953125" style="26" customWidth="1"/>
    <col min="3334" max="3584" width="9.1796875" style="26"/>
    <col min="3585" max="3585" width="53" style="26" customWidth="1"/>
    <col min="3586" max="3586" width="14.81640625" style="26" bestFit="1" customWidth="1"/>
    <col min="3587" max="3587" width="15.54296875" style="26" bestFit="1" customWidth="1"/>
    <col min="3588" max="3588" width="9.1796875" style="26"/>
    <col min="3589" max="3589" width="23.26953125" style="26" customWidth="1"/>
    <col min="3590" max="3840" width="9.1796875" style="26"/>
    <col min="3841" max="3841" width="53" style="26" customWidth="1"/>
    <col min="3842" max="3842" width="14.81640625" style="26" bestFit="1" customWidth="1"/>
    <col min="3843" max="3843" width="15.54296875" style="26" bestFit="1" customWidth="1"/>
    <col min="3844" max="3844" width="9.1796875" style="26"/>
    <col min="3845" max="3845" width="23.26953125" style="26" customWidth="1"/>
    <col min="3846" max="4096" width="9.1796875" style="26"/>
    <col min="4097" max="4097" width="53" style="26" customWidth="1"/>
    <col min="4098" max="4098" width="14.81640625" style="26" bestFit="1" customWidth="1"/>
    <col min="4099" max="4099" width="15.54296875" style="26" bestFit="1" customWidth="1"/>
    <col min="4100" max="4100" width="9.1796875" style="26"/>
    <col min="4101" max="4101" width="23.26953125" style="26" customWidth="1"/>
    <col min="4102" max="4352" width="9.1796875" style="26"/>
    <col min="4353" max="4353" width="53" style="26" customWidth="1"/>
    <col min="4354" max="4354" width="14.81640625" style="26" bestFit="1" customWidth="1"/>
    <col min="4355" max="4355" width="15.54296875" style="26" bestFit="1" customWidth="1"/>
    <col min="4356" max="4356" width="9.1796875" style="26"/>
    <col min="4357" max="4357" width="23.26953125" style="26" customWidth="1"/>
    <col min="4358" max="4608" width="9.1796875" style="26"/>
    <col min="4609" max="4609" width="53" style="26" customWidth="1"/>
    <col min="4610" max="4610" width="14.81640625" style="26" bestFit="1" customWidth="1"/>
    <col min="4611" max="4611" width="15.54296875" style="26" bestFit="1" customWidth="1"/>
    <col min="4612" max="4612" width="9.1796875" style="26"/>
    <col min="4613" max="4613" width="23.26953125" style="26" customWidth="1"/>
    <col min="4614" max="4864" width="9.1796875" style="26"/>
    <col min="4865" max="4865" width="53" style="26" customWidth="1"/>
    <col min="4866" max="4866" width="14.81640625" style="26" bestFit="1" customWidth="1"/>
    <col min="4867" max="4867" width="15.54296875" style="26" bestFit="1" customWidth="1"/>
    <col min="4868" max="4868" width="9.1796875" style="26"/>
    <col min="4869" max="4869" width="23.26953125" style="26" customWidth="1"/>
    <col min="4870" max="5120" width="9.1796875" style="26"/>
    <col min="5121" max="5121" width="53" style="26" customWidth="1"/>
    <col min="5122" max="5122" width="14.81640625" style="26" bestFit="1" customWidth="1"/>
    <col min="5123" max="5123" width="15.54296875" style="26" bestFit="1" customWidth="1"/>
    <col min="5124" max="5124" width="9.1796875" style="26"/>
    <col min="5125" max="5125" width="23.26953125" style="26" customWidth="1"/>
    <col min="5126" max="5376" width="9.1796875" style="26"/>
    <col min="5377" max="5377" width="53" style="26" customWidth="1"/>
    <col min="5378" max="5378" width="14.81640625" style="26" bestFit="1" customWidth="1"/>
    <col min="5379" max="5379" width="15.54296875" style="26" bestFit="1" customWidth="1"/>
    <col min="5380" max="5380" width="9.1796875" style="26"/>
    <col min="5381" max="5381" width="23.26953125" style="26" customWidth="1"/>
    <col min="5382" max="5632" width="9.1796875" style="26"/>
    <col min="5633" max="5633" width="53" style="26" customWidth="1"/>
    <col min="5634" max="5634" width="14.81640625" style="26" bestFit="1" customWidth="1"/>
    <col min="5635" max="5635" width="15.54296875" style="26" bestFit="1" customWidth="1"/>
    <col min="5636" max="5636" width="9.1796875" style="26"/>
    <col min="5637" max="5637" width="23.26953125" style="26" customWidth="1"/>
    <col min="5638" max="5888" width="9.1796875" style="26"/>
    <col min="5889" max="5889" width="53" style="26" customWidth="1"/>
    <col min="5890" max="5890" width="14.81640625" style="26" bestFit="1" customWidth="1"/>
    <col min="5891" max="5891" width="15.54296875" style="26" bestFit="1" customWidth="1"/>
    <col min="5892" max="5892" width="9.1796875" style="26"/>
    <col min="5893" max="5893" width="23.26953125" style="26" customWidth="1"/>
    <col min="5894" max="6144" width="9.1796875" style="26"/>
    <col min="6145" max="6145" width="53" style="26" customWidth="1"/>
    <col min="6146" max="6146" width="14.81640625" style="26" bestFit="1" customWidth="1"/>
    <col min="6147" max="6147" width="15.54296875" style="26" bestFit="1" customWidth="1"/>
    <col min="6148" max="6148" width="9.1796875" style="26"/>
    <col min="6149" max="6149" width="23.26953125" style="26" customWidth="1"/>
    <col min="6150" max="6400" width="9.1796875" style="26"/>
    <col min="6401" max="6401" width="53" style="26" customWidth="1"/>
    <col min="6402" max="6402" width="14.81640625" style="26" bestFit="1" customWidth="1"/>
    <col min="6403" max="6403" width="15.54296875" style="26" bestFit="1" customWidth="1"/>
    <col min="6404" max="6404" width="9.1796875" style="26"/>
    <col min="6405" max="6405" width="23.26953125" style="26" customWidth="1"/>
    <col min="6406" max="6656" width="9.1796875" style="26"/>
    <col min="6657" max="6657" width="53" style="26" customWidth="1"/>
    <col min="6658" max="6658" width="14.81640625" style="26" bestFit="1" customWidth="1"/>
    <col min="6659" max="6659" width="15.54296875" style="26" bestFit="1" customWidth="1"/>
    <col min="6660" max="6660" width="9.1796875" style="26"/>
    <col min="6661" max="6661" width="23.26953125" style="26" customWidth="1"/>
    <col min="6662" max="6912" width="9.1796875" style="26"/>
    <col min="6913" max="6913" width="53" style="26" customWidth="1"/>
    <col min="6914" max="6914" width="14.81640625" style="26" bestFit="1" customWidth="1"/>
    <col min="6915" max="6915" width="15.54296875" style="26" bestFit="1" customWidth="1"/>
    <col min="6916" max="6916" width="9.1796875" style="26"/>
    <col min="6917" max="6917" width="23.26953125" style="26" customWidth="1"/>
    <col min="6918" max="7168" width="9.1796875" style="26"/>
    <col min="7169" max="7169" width="53" style="26" customWidth="1"/>
    <col min="7170" max="7170" width="14.81640625" style="26" bestFit="1" customWidth="1"/>
    <col min="7171" max="7171" width="15.54296875" style="26" bestFit="1" customWidth="1"/>
    <col min="7172" max="7172" width="9.1796875" style="26"/>
    <col min="7173" max="7173" width="23.26953125" style="26" customWidth="1"/>
    <col min="7174" max="7424" width="9.1796875" style="26"/>
    <col min="7425" max="7425" width="53" style="26" customWidth="1"/>
    <col min="7426" max="7426" width="14.81640625" style="26" bestFit="1" customWidth="1"/>
    <col min="7427" max="7427" width="15.54296875" style="26" bestFit="1" customWidth="1"/>
    <col min="7428" max="7428" width="9.1796875" style="26"/>
    <col min="7429" max="7429" width="23.26953125" style="26" customWidth="1"/>
    <col min="7430" max="7680" width="9.1796875" style="26"/>
    <col min="7681" max="7681" width="53" style="26" customWidth="1"/>
    <col min="7682" max="7682" width="14.81640625" style="26" bestFit="1" customWidth="1"/>
    <col min="7683" max="7683" width="15.54296875" style="26" bestFit="1" customWidth="1"/>
    <col min="7684" max="7684" width="9.1796875" style="26"/>
    <col min="7685" max="7685" width="23.26953125" style="26" customWidth="1"/>
    <col min="7686" max="7936" width="9.1796875" style="26"/>
    <col min="7937" max="7937" width="53" style="26" customWidth="1"/>
    <col min="7938" max="7938" width="14.81640625" style="26" bestFit="1" customWidth="1"/>
    <col min="7939" max="7939" width="15.54296875" style="26" bestFit="1" customWidth="1"/>
    <col min="7940" max="7940" width="9.1796875" style="26"/>
    <col min="7941" max="7941" width="23.26953125" style="26" customWidth="1"/>
    <col min="7942" max="8192" width="9.1796875" style="26"/>
    <col min="8193" max="8193" width="53" style="26" customWidth="1"/>
    <col min="8194" max="8194" width="14.81640625" style="26" bestFit="1" customWidth="1"/>
    <col min="8195" max="8195" width="15.54296875" style="26" bestFit="1" customWidth="1"/>
    <col min="8196" max="8196" width="9.1796875" style="26"/>
    <col min="8197" max="8197" width="23.26953125" style="26" customWidth="1"/>
    <col min="8198" max="8448" width="9.1796875" style="26"/>
    <col min="8449" max="8449" width="53" style="26" customWidth="1"/>
    <col min="8450" max="8450" width="14.81640625" style="26" bestFit="1" customWidth="1"/>
    <col min="8451" max="8451" width="15.54296875" style="26" bestFit="1" customWidth="1"/>
    <col min="8452" max="8452" width="9.1796875" style="26"/>
    <col min="8453" max="8453" width="23.26953125" style="26" customWidth="1"/>
    <col min="8454" max="8704" width="9.1796875" style="26"/>
    <col min="8705" max="8705" width="53" style="26" customWidth="1"/>
    <col min="8706" max="8706" width="14.81640625" style="26" bestFit="1" customWidth="1"/>
    <col min="8707" max="8707" width="15.54296875" style="26" bestFit="1" customWidth="1"/>
    <col min="8708" max="8708" width="9.1796875" style="26"/>
    <col min="8709" max="8709" width="23.26953125" style="26" customWidth="1"/>
    <col min="8710" max="8960" width="9.1796875" style="26"/>
    <col min="8961" max="8961" width="53" style="26" customWidth="1"/>
    <col min="8962" max="8962" width="14.81640625" style="26" bestFit="1" customWidth="1"/>
    <col min="8963" max="8963" width="15.54296875" style="26" bestFit="1" customWidth="1"/>
    <col min="8964" max="8964" width="9.1796875" style="26"/>
    <col min="8965" max="8965" width="23.26953125" style="26" customWidth="1"/>
    <col min="8966" max="9216" width="9.1796875" style="26"/>
    <col min="9217" max="9217" width="53" style="26" customWidth="1"/>
    <col min="9218" max="9218" width="14.81640625" style="26" bestFit="1" customWidth="1"/>
    <col min="9219" max="9219" width="15.54296875" style="26" bestFit="1" customWidth="1"/>
    <col min="9220" max="9220" width="9.1796875" style="26"/>
    <col min="9221" max="9221" width="23.26953125" style="26" customWidth="1"/>
    <col min="9222" max="9472" width="9.1796875" style="26"/>
    <col min="9473" max="9473" width="53" style="26" customWidth="1"/>
    <col min="9474" max="9474" width="14.81640625" style="26" bestFit="1" customWidth="1"/>
    <col min="9475" max="9475" width="15.54296875" style="26" bestFit="1" customWidth="1"/>
    <col min="9476" max="9476" width="9.1796875" style="26"/>
    <col min="9477" max="9477" width="23.26953125" style="26" customWidth="1"/>
    <col min="9478" max="9728" width="9.1796875" style="26"/>
    <col min="9729" max="9729" width="53" style="26" customWidth="1"/>
    <col min="9730" max="9730" width="14.81640625" style="26" bestFit="1" customWidth="1"/>
    <col min="9731" max="9731" width="15.54296875" style="26" bestFit="1" customWidth="1"/>
    <col min="9732" max="9732" width="9.1796875" style="26"/>
    <col min="9733" max="9733" width="23.26953125" style="26" customWidth="1"/>
    <col min="9734" max="9984" width="9.1796875" style="26"/>
    <col min="9985" max="9985" width="53" style="26" customWidth="1"/>
    <col min="9986" max="9986" width="14.81640625" style="26" bestFit="1" customWidth="1"/>
    <col min="9987" max="9987" width="15.54296875" style="26" bestFit="1" customWidth="1"/>
    <col min="9988" max="9988" width="9.1796875" style="26"/>
    <col min="9989" max="9989" width="23.26953125" style="26" customWidth="1"/>
    <col min="9990" max="10240" width="9.1796875" style="26"/>
    <col min="10241" max="10241" width="53" style="26" customWidth="1"/>
    <col min="10242" max="10242" width="14.81640625" style="26" bestFit="1" customWidth="1"/>
    <col min="10243" max="10243" width="15.54296875" style="26" bestFit="1" customWidth="1"/>
    <col min="10244" max="10244" width="9.1796875" style="26"/>
    <col min="10245" max="10245" width="23.26953125" style="26" customWidth="1"/>
    <col min="10246" max="10496" width="9.1796875" style="26"/>
    <col min="10497" max="10497" width="53" style="26" customWidth="1"/>
    <col min="10498" max="10498" width="14.81640625" style="26" bestFit="1" customWidth="1"/>
    <col min="10499" max="10499" width="15.54296875" style="26" bestFit="1" customWidth="1"/>
    <col min="10500" max="10500" width="9.1796875" style="26"/>
    <col min="10501" max="10501" width="23.26953125" style="26" customWidth="1"/>
    <col min="10502" max="10752" width="9.1796875" style="26"/>
    <col min="10753" max="10753" width="53" style="26" customWidth="1"/>
    <col min="10754" max="10754" width="14.81640625" style="26" bestFit="1" customWidth="1"/>
    <col min="10755" max="10755" width="15.54296875" style="26" bestFit="1" customWidth="1"/>
    <col min="10756" max="10756" width="9.1796875" style="26"/>
    <col min="10757" max="10757" width="23.26953125" style="26" customWidth="1"/>
    <col min="10758" max="11008" width="9.1796875" style="26"/>
    <col min="11009" max="11009" width="53" style="26" customWidth="1"/>
    <col min="11010" max="11010" width="14.81640625" style="26" bestFit="1" customWidth="1"/>
    <col min="11011" max="11011" width="15.54296875" style="26" bestFit="1" customWidth="1"/>
    <col min="11012" max="11012" width="9.1796875" style="26"/>
    <col min="11013" max="11013" width="23.26953125" style="26" customWidth="1"/>
    <col min="11014" max="11264" width="9.1796875" style="26"/>
    <col min="11265" max="11265" width="53" style="26" customWidth="1"/>
    <col min="11266" max="11266" width="14.81640625" style="26" bestFit="1" customWidth="1"/>
    <col min="11267" max="11267" width="15.54296875" style="26" bestFit="1" customWidth="1"/>
    <col min="11268" max="11268" width="9.1796875" style="26"/>
    <col min="11269" max="11269" width="23.26953125" style="26" customWidth="1"/>
    <col min="11270" max="11520" width="9.1796875" style="26"/>
    <col min="11521" max="11521" width="53" style="26" customWidth="1"/>
    <col min="11522" max="11522" width="14.81640625" style="26" bestFit="1" customWidth="1"/>
    <col min="11523" max="11523" width="15.54296875" style="26" bestFit="1" customWidth="1"/>
    <col min="11524" max="11524" width="9.1796875" style="26"/>
    <col min="11525" max="11525" width="23.26953125" style="26" customWidth="1"/>
    <col min="11526" max="11776" width="9.1796875" style="26"/>
    <col min="11777" max="11777" width="53" style="26" customWidth="1"/>
    <col min="11778" max="11778" width="14.81640625" style="26" bestFit="1" customWidth="1"/>
    <col min="11779" max="11779" width="15.54296875" style="26" bestFit="1" customWidth="1"/>
    <col min="11780" max="11780" width="9.1796875" style="26"/>
    <col min="11781" max="11781" width="23.26953125" style="26" customWidth="1"/>
    <col min="11782" max="12032" width="9.1796875" style="26"/>
    <col min="12033" max="12033" width="53" style="26" customWidth="1"/>
    <col min="12034" max="12034" width="14.81640625" style="26" bestFit="1" customWidth="1"/>
    <col min="12035" max="12035" width="15.54296875" style="26" bestFit="1" customWidth="1"/>
    <col min="12036" max="12036" width="9.1796875" style="26"/>
    <col min="12037" max="12037" width="23.26953125" style="26" customWidth="1"/>
    <col min="12038" max="12288" width="9.1796875" style="26"/>
    <col min="12289" max="12289" width="53" style="26" customWidth="1"/>
    <col min="12290" max="12290" width="14.81640625" style="26" bestFit="1" customWidth="1"/>
    <col min="12291" max="12291" width="15.54296875" style="26" bestFit="1" customWidth="1"/>
    <col min="12292" max="12292" width="9.1796875" style="26"/>
    <col min="12293" max="12293" width="23.26953125" style="26" customWidth="1"/>
    <col min="12294" max="12544" width="9.1796875" style="26"/>
    <col min="12545" max="12545" width="53" style="26" customWidth="1"/>
    <col min="12546" max="12546" width="14.81640625" style="26" bestFit="1" customWidth="1"/>
    <col min="12547" max="12547" width="15.54296875" style="26" bestFit="1" customWidth="1"/>
    <col min="12548" max="12548" width="9.1796875" style="26"/>
    <col min="12549" max="12549" width="23.26953125" style="26" customWidth="1"/>
    <col min="12550" max="12800" width="9.1796875" style="26"/>
    <col min="12801" max="12801" width="53" style="26" customWidth="1"/>
    <col min="12802" max="12802" width="14.81640625" style="26" bestFit="1" customWidth="1"/>
    <col min="12803" max="12803" width="15.54296875" style="26" bestFit="1" customWidth="1"/>
    <col min="12804" max="12804" width="9.1796875" style="26"/>
    <col min="12805" max="12805" width="23.26953125" style="26" customWidth="1"/>
    <col min="12806" max="13056" width="9.1796875" style="26"/>
    <col min="13057" max="13057" width="53" style="26" customWidth="1"/>
    <col min="13058" max="13058" width="14.81640625" style="26" bestFit="1" customWidth="1"/>
    <col min="13059" max="13059" width="15.54296875" style="26" bestFit="1" customWidth="1"/>
    <col min="13060" max="13060" width="9.1796875" style="26"/>
    <col min="13061" max="13061" width="23.26953125" style="26" customWidth="1"/>
    <col min="13062" max="13312" width="9.1796875" style="26"/>
    <col min="13313" max="13313" width="53" style="26" customWidth="1"/>
    <col min="13314" max="13314" width="14.81640625" style="26" bestFit="1" customWidth="1"/>
    <col min="13315" max="13315" width="15.54296875" style="26" bestFit="1" customWidth="1"/>
    <col min="13316" max="13316" width="9.1796875" style="26"/>
    <col min="13317" max="13317" width="23.26953125" style="26" customWidth="1"/>
    <col min="13318" max="13568" width="9.1796875" style="26"/>
    <col min="13569" max="13569" width="53" style="26" customWidth="1"/>
    <col min="13570" max="13570" width="14.81640625" style="26" bestFit="1" customWidth="1"/>
    <col min="13571" max="13571" width="15.54296875" style="26" bestFit="1" customWidth="1"/>
    <col min="13572" max="13572" width="9.1796875" style="26"/>
    <col min="13573" max="13573" width="23.26953125" style="26" customWidth="1"/>
    <col min="13574" max="13824" width="9.1796875" style="26"/>
    <col min="13825" max="13825" width="53" style="26" customWidth="1"/>
    <col min="13826" max="13826" width="14.81640625" style="26" bestFit="1" customWidth="1"/>
    <col min="13827" max="13827" width="15.54296875" style="26" bestFit="1" customWidth="1"/>
    <col min="13828" max="13828" width="9.1796875" style="26"/>
    <col min="13829" max="13829" width="23.26953125" style="26" customWidth="1"/>
    <col min="13830" max="14080" width="9.1796875" style="26"/>
    <col min="14081" max="14081" width="53" style="26" customWidth="1"/>
    <col min="14082" max="14082" width="14.81640625" style="26" bestFit="1" customWidth="1"/>
    <col min="14083" max="14083" width="15.54296875" style="26" bestFit="1" customWidth="1"/>
    <col min="14084" max="14084" width="9.1796875" style="26"/>
    <col min="14085" max="14085" width="23.26953125" style="26" customWidth="1"/>
    <col min="14086" max="14336" width="9.1796875" style="26"/>
    <col min="14337" max="14337" width="53" style="26" customWidth="1"/>
    <col min="14338" max="14338" width="14.81640625" style="26" bestFit="1" customWidth="1"/>
    <col min="14339" max="14339" width="15.54296875" style="26" bestFit="1" customWidth="1"/>
    <col min="14340" max="14340" width="9.1796875" style="26"/>
    <col min="14341" max="14341" width="23.26953125" style="26" customWidth="1"/>
    <col min="14342" max="14592" width="9.1796875" style="26"/>
    <col min="14593" max="14593" width="53" style="26" customWidth="1"/>
    <col min="14594" max="14594" width="14.81640625" style="26" bestFit="1" customWidth="1"/>
    <col min="14595" max="14595" width="15.54296875" style="26" bestFit="1" customWidth="1"/>
    <col min="14596" max="14596" width="9.1796875" style="26"/>
    <col min="14597" max="14597" width="23.26953125" style="26" customWidth="1"/>
    <col min="14598" max="14848" width="9.1796875" style="26"/>
    <col min="14849" max="14849" width="53" style="26" customWidth="1"/>
    <col min="14850" max="14850" width="14.81640625" style="26" bestFit="1" customWidth="1"/>
    <col min="14851" max="14851" width="15.54296875" style="26" bestFit="1" customWidth="1"/>
    <col min="14852" max="14852" width="9.1796875" style="26"/>
    <col min="14853" max="14853" width="23.26953125" style="26" customWidth="1"/>
    <col min="14854" max="15104" width="9.1796875" style="26"/>
    <col min="15105" max="15105" width="53" style="26" customWidth="1"/>
    <col min="15106" max="15106" width="14.81640625" style="26" bestFit="1" customWidth="1"/>
    <col min="15107" max="15107" width="15.54296875" style="26" bestFit="1" customWidth="1"/>
    <col min="15108" max="15108" width="9.1796875" style="26"/>
    <col min="15109" max="15109" width="23.26953125" style="26" customWidth="1"/>
    <col min="15110" max="15360" width="9.1796875" style="26"/>
    <col min="15361" max="15361" width="53" style="26" customWidth="1"/>
    <col min="15362" max="15362" width="14.81640625" style="26" bestFit="1" customWidth="1"/>
    <col min="15363" max="15363" width="15.54296875" style="26" bestFit="1" customWidth="1"/>
    <col min="15364" max="15364" width="9.1796875" style="26"/>
    <col min="15365" max="15365" width="23.26953125" style="26" customWidth="1"/>
    <col min="15366" max="15616" width="9.1796875" style="26"/>
    <col min="15617" max="15617" width="53" style="26" customWidth="1"/>
    <col min="15618" max="15618" width="14.81640625" style="26" bestFit="1" customWidth="1"/>
    <col min="15619" max="15619" width="15.54296875" style="26" bestFit="1" customWidth="1"/>
    <col min="15620" max="15620" width="9.1796875" style="26"/>
    <col min="15621" max="15621" width="23.26953125" style="26" customWidth="1"/>
    <col min="15622" max="15872" width="9.1796875" style="26"/>
    <col min="15873" max="15873" width="53" style="26" customWidth="1"/>
    <col min="15874" max="15874" width="14.81640625" style="26" bestFit="1" customWidth="1"/>
    <col min="15875" max="15875" width="15.54296875" style="26" bestFit="1" customWidth="1"/>
    <col min="15876" max="15876" width="9.1796875" style="26"/>
    <col min="15877" max="15877" width="23.26953125" style="26" customWidth="1"/>
    <col min="15878" max="16128" width="9.1796875" style="26"/>
    <col min="16129" max="16129" width="53" style="26" customWidth="1"/>
    <col min="16130" max="16130" width="14.81640625" style="26" bestFit="1" customWidth="1"/>
    <col min="16131" max="16131" width="15.54296875" style="26" bestFit="1" customWidth="1"/>
    <col min="16132" max="16132" width="9.1796875" style="26"/>
    <col min="16133" max="16133" width="23.26953125" style="26" customWidth="1"/>
    <col min="16134" max="16384" width="9.1796875" style="26"/>
  </cols>
  <sheetData>
    <row r="3" spans="2:8" ht="36" customHeight="1" x14ac:dyDescent="0.35">
      <c r="B3" s="199" t="s">
        <v>152</v>
      </c>
      <c r="C3" s="200"/>
      <c r="D3" s="201"/>
    </row>
    <row r="4" spans="2:8" x14ac:dyDescent="0.35">
      <c r="B4" s="27" t="s">
        <v>51</v>
      </c>
      <c r="C4" s="28"/>
      <c r="D4" s="29"/>
    </row>
    <row r="5" spans="2:8" ht="17.5" x14ac:dyDescent="0.35">
      <c r="B5" s="30" t="s">
        <v>52</v>
      </c>
      <c r="C5" s="31" t="s">
        <v>76</v>
      </c>
      <c r="D5" s="32" t="s">
        <v>77</v>
      </c>
    </row>
    <row r="6" spans="2:8" s="23" customFormat="1" x14ac:dyDescent="0.35">
      <c r="B6" s="23" t="s">
        <v>53</v>
      </c>
      <c r="C6" s="33"/>
      <c r="D6" s="33"/>
    </row>
    <row r="7" spans="2:8" x14ac:dyDescent="0.35">
      <c r="B7" s="26" t="s">
        <v>54</v>
      </c>
      <c r="C7" s="34">
        <v>11317</v>
      </c>
      <c r="D7" s="34">
        <v>14779</v>
      </c>
    </row>
    <row r="8" spans="2:8" x14ac:dyDescent="0.35">
      <c r="B8" s="26" t="s">
        <v>55</v>
      </c>
      <c r="C8" s="34">
        <v>10585</v>
      </c>
      <c r="D8" s="34">
        <v>10884</v>
      </c>
    </row>
    <row r="9" spans="2:8" x14ac:dyDescent="0.35">
      <c r="B9" s="26" t="s">
        <v>56</v>
      </c>
      <c r="C9" s="34">
        <v>17719</v>
      </c>
      <c r="D9" s="34">
        <v>18720</v>
      </c>
    </row>
    <row r="10" spans="2:8" x14ac:dyDescent="0.35">
      <c r="B10" s="24" t="s">
        <v>57</v>
      </c>
      <c r="C10" s="34"/>
      <c r="D10" s="34"/>
      <c r="E10" s="36"/>
      <c r="F10" s="35"/>
      <c r="G10" s="35"/>
      <c r="H10" s="35"/>
    </row>
    <row r="11" spans="2:8" x14ac:dyDescent="0.35">
      <c r="B11" s="37" t="s">
        <v>58</v>
      </c>
      <c r="C11" s="34">
        <v>356925</v>
      </c>
      <c r="D11" s="68">
        <f>361545</f>
        <v>361545</v>
      </c>
      <c r="E11" s="83"/>
      <c r="F11" s="83"/>
      <c r="G11" s="35"/>
    </row>
    <row r="12" spans="2:8" x14ac:dyDescent="0.35">
      <c r="B12" s="37" t="s">
        <v>59</v>
      </c>
      <c r="C12" s="34">
        <v>22600</v>
      </c>
      <c r="D12" s="34">
        <v>49980</v>
      </c>
      <c r="E12" s="83"/>
      <c r="F12" s="82"/>
      <c r="G12" s="35"/>
    </row>
    <row r="13" spans="2:8" x14ac:dyDescent="0.35">
      <c r="B13" s="37" t="s">
        <v>60</v>
      </c>
      <c r="C13" s="34">
        <f>SUM(C11:C12)</f>
        <v>379525</v>
      </c>
      <c r="D13" s="34">
        <f>SUM(D11:D12)</f>
        <v>411525</v>
      </c>
      <c r="E13" s="81"/>
      <c r="F13" s="35"/>
      <c r="G13" s="35"/>
    </row>
    <row r="14" spans="2:8" x14ac:dyDescent="0.35">
      <c r="B14" s="24" t="s">
        <v>61</v>
      </c>
      <c r="E14" s="35"/>
      <c r="F14" s="35"/>
      <c r="G14" s="35"/>
    </row>
    <row r="15" spans="2:8" x14ac:dyDescent="0.35">
      <c r="B15" s="37" t="s">
        <v>62</v>
      </c>
      <c r="C15" s="56">
        <v>1250</v>
      </c>
      <c r="D15" s="56">
        <v>1085</v>
      </c>
      <c r="E15" s="35"/>
      <c r="F15" s="35"/>
      <c r="G15" s="35"/>
    </row>
    <row r="16" spans="2:8" x14ac:dyDescent="0.35">
      <c r="B16" s="24" t="s">
        <v>63</v>
      </c>
      <c r="C16" s="34"/>
      <c r="D16" s="34"/>
      <c r="E16" s="35"/>
      <c r="F16" s="35"/>
      <c r="G16" s="36"/>
    </row>
    <row r="17" spans="2:8" x14ac:dyDescent="0.35">
      <c r="B17" s="37" t="s">
        <v>58</v>
      </c>
      <c r="C17" s="34">
        <v>19700</v>
      </c>
      <c r="D17" s="34">
        <v>24189</v>
      </c>
      <c r="E17" s="35"/>
      <c r="F17" s="35"/>
      <c r="G17" s="35"/>
      <c r="H17" s="35"/>
    </row>
    <row r="18" spans="2:8" x14ac:dyDescent="0.35">
      <c r="B18" s="24" t="s">
        <v>64</v>
      </c>
      <c r="C18" s="34"/>
      <c r="D18" s="34"/>
      <c r="E18" s="35"/>
      <c r="F18" s="35"/>
      <c r="G18" s="35"/>
      <c r="H18" s="35"/>
    </row>
    <row r="19" spans="2:8" x14ac:dyDescent="0.35">
      <c r="B19" s="37" t="s">
        <v>41</v>
      </c>
      <c r="C19" s="34">
        <v>13016</v>
      </c>
      <c r="D19" s="34">
        <v>12460.19</v>
      </c>
      <c r="E19" s="35"/>
      <c r="F19" s="35"/>
      <c r="G19" s="35"/>
      <c r="H19" s="35"/>
    </row>
    <row r="20" spans="2:8" x14ac:dyDescent="0.35">
      <c r="B20" s="37" t="s">
        <v>65</v>
      </c>
      <c r="C20" s="34">
        <v>2500</v>
      </c>
      <c r="D20" s="34">
        <v>2500</v>
      </c>
      <c r="E20" s="35"/>
      <c r="F20" s="35"/>
      <c r="G20" s="35"/>
      <c r="H20" s="35"/>
    </row>
    <row r="21" spans="2:8" x14ac:dyDescent="0.35">
      <c r="B21" s="37" t="s">
        <v>66</v>
      </c>
      <c r="C21" s="34">
        <f>SUM(C19:C20)</f>
        <v>15516</v>
      </c>
      <c r="D21" s="34">
        <f>SUM(D19:D20)</f>
        <v>14960.19</v>
      </c>
      <c r="E21" s="35"/>
      <c r="F21" s="35"/>
      <c r="G21" s="35"/>
      <c r="H21" s="35"/>
    </row>
    <row r="22" spans="2:8" x14ac:dyDescent="0.35">
      <c r="B22" s="24" t="s">
        <v>67</v>
      </c>
      <c r="C22" s="34"/>
      <c r="D22" s="34"/>
      <c r="E22" s="35"/>
      <c r="F22" s="35"/>
      <c r="G22" s="35"/>
      <c r="H22" s="35"/>
    </row>
    <row r="23" spans="2:8" s="23" customFormat="1" ht="18" x14ac:dyDescent="0.4">
      <c r="B23" s="39" t="s">
        <v>68</v>
      </c>
      <c r="C23" s="40">
        <f>SUM(C13+C15+C17+C21+C7+C8+C9)</f>
        <v>455612</v>
      </c>
      <c r="D23" s="40">
        <f>SUM(D13+D15+D17+D21+D7+D8+D9)</f>
        <v>496142.19</v>
      </c>
      <c r="E23" s="18"/>
    </row>
    <row r="24" spans="2:8" x14ac:dyDescent="0.35">
      <c r="B24" s="41"/>
      <c r="C24" s="38"/>
      <c r="D24" s="38"/>
      <c r="E24" s="42"/>
    </row>
    <row r="25" spans="2:8" x14ac:dyDescent="0.35">
      <c r="B25" s="41"/>
      <c r="C25" s="43"/>
      <c r="D25" s="43"/>
      <c r="E25" s="42"/>
    </row>
    <row r="26" spans="2:8" s="23" customFormat="1" ht="18" x14ac:dyDescent="0.4">
      <c r="B26" s="44" t="s">
        <v>69</v>
      </c>
      <c r="C26" s="40">
        <f>SUM(C23-C25-C24)</f>
        <v>455612</v>
      </c>
      <c r="D26" s="40">
        <f>SUM(D23-D25-D24)</f>
        <v>496142.19</v>
      </c>
      <c r="E26" s="45"/>
    </row>
    <row r="27" spans="2:8" x14ac:dyDescent="0.35">
      <c r="B27" s="26" t="s">
        <v>70</v>
      </c>
      <c r="C27" s="28">
        <f>SUM(C26/3131.3)</f>
        <v>145.50250694599686</v>
      </c>
      <c r="D27" s="28">
        <f>SUM(D26/3131.3)</f>
        <v>158.44607351579216</v>
      </c>
      <c r="E27" s="46"/>
    </row>
    <row r="28" spans="2:8" x14ac:dyDescent="0.35">
      <c r="B28" s="47" t="s">
        <v>71</v>
      </c>
      <c r="C28" s="48"/>
      <c r="D28" s="49"/>
    </row>
    <row r="29" spans="2:8" x14ac:dyDescent="0.35">
      <c r="B29" s="47" t="s">
        <v>72</v>
      </c>
      <c r="C29" s="48" t="s">
        <v>73</v>
      </c>
      <c r="D29" s="25" t="s">
        <v>74</v>
      </c>
    </row>
    <row r="30" spans="2:8" x14ac:dyDescent="0.35">
      <c r="B30" s="50">
        <f>C30/52</f>
        <v>0.24891474172683287</v>
      </c>
      <c r="C30" s="48">
        <f>D27-C27</f>
        <v>12.943566569795308</v>
      </c>
      <c r="D30" s="51">
        <f>C30/C27*100%</f>
        <v>8.8957687681623959E-2</v>
      </c>
    </row>
    <row r="31" spans="2:8" x14ac:dyDescent="0.35">
      <c r="B31" s="84"/>
      <c r="C31" s="45"/>
      <c r="D31" s="85"/>
    </row>
    <row r="32" spans="2:8" x14ac:dyDescent="0.35">
      <c r="C32" s="26"/>
      <c r="D32" s="26"/>
    </row>
    <row r="33" spans="2:10" x14ac:dyDescent="0.35">
      <c r="C33" s="26"/>
      <c r="D33" s="26"/>
    </row>
    <row r="34" spans="2:10" x14ac:dyDescent="0.35">
      <c r="C34" s="26"/>
      <c r="D34" s="26"/>
    </row>
    <row r="35" spans="2:10" x14ac:dyDescent="0.35">
      <c r="C35" s="26"/>
      <c r="D35" s="26"/>
    </row>
    <row r="36" spans="2:10" x14ac:dyDescent="0.35">
      <c r="C36" s="26"/>
      <c r="D36" s="26"/>
    </row>
    <row r="37" spans="2:10" ht="16" thickBot="1" x14ac:dyDescent="0.4">
      <c r="C37" s="26"/>
      <c r="D37" s="26"/>
    </row>
    <row r="38" spans="2:10" ht="18" x14ac:dyDescent="0.35">
      <c r="B38" s="199" t="s">
        <v>152</v>
      </c>
      <c r="C38" s="200"/>
      <c r="D38" s="201"/>
    </row>
    <row r="39" spans="2:10" x14ac:dyDescent="0.35">
      <c r="B39" s="27" t="s">
        <v>51</v>
      </c>
      <c r="C39" s="28"/>
      <c r="D39" s="29"/>
    </row>
    <row r="40" spans="2:10" ht="17.5" x14ac:dyDescent="0.35">
      <c r="B40" s="30" t="s">
        <v>52</v>
      </c>
      <c r="C40" s="31" t="s">
        <v>76</v>
      </c>
      <c r="D40" s="32" t="s">
        <v>77</v>
      </c>
      <c r="F40" s="26" t="s">
        <v>161</v>
      </c>
    </row>
    <row r="41" spans="2:10" s="23" customFormat="1" x14ac:dyDescent="0.35">
      <c r="B41" s="23" t="s">
        <v>155</v>
      </c>
      <c r="C41" s="33"/>
      <c r="D41" s="33"/>
      <c r="F41" s="26" t="s">
        <v>159</v>
      </c>
      <c r="G41" s="197">
        <v>25274</v>
      </c>
      <c r="I41" s="26" t="s">
        <v>159</v>
      </c>
      <c r="J41" s="197">
        <v>135086.5</v>
      </c>
    </row>
    <row r="42" spans="2:10" x14ac:dyDescent="0.35">
      <c r="B42" s="26" t="s">
        <v>54</v>
      </c>
      <c r="C42" s="34">
        <v>11317</v>
      </c>
      <c r="D42" s="34">
        <v>14779</v>
      </c>
      <c r="F42" s="26" t="s">
        <v>156</v>
      </c>
      <c r="G42" s="197">
        <v>44383</v>
      </c>
      <c r="I42" s="26" t="s">
        <v>156</v>
      </c>
      <c r="J42" s="197">
        <v>173021</v>
      </c>
    </row>
    <row r="43" spans="2:10" x14ac:dyDescent="0.35">
      <c r="B43" s="26" t="s">
        <v>55</v>
      </c>
      <c r="C43" s="34">
        <v>10585</v>
      </c>
      <c r="D43" s="34">
        <v>10884</v>
      </c>
      <c r="F43" s="26" t="s">
        <v>157</v>
      </c>
      <c r="G43" s="197">
        <v>313750</v>
      </c>
      <c r="I43" s="26" t="s">
        <v>158</v>
      </c>
      <c r="J43" s="197">
        <v>125595</v>
      </c>
    </row>
    <row r="44" spans="2:10" x14ac:dyDescent="0.35">
      <c r="B44" s="26" t="s">
        <v>56</v>
      </c>
      <c r="C44" s="34">
        <v>17719</v>
      </c>
      <c r="D44" s="34">
        <v>18720</v>
      </c>
      <c r="F44" s="26" t="s">
        <v>158</v>
      </c>
      <c r="G44" s="197">
        <v>50295</v>
      </c>
      <c r="I44" s="26" t="s">
        <v>160</v>
      </c>
      <c r="J44" s="197">
        <v>12460</v>
      </c>
    </row>
    <row r="45" spans="2:10" x14ac:dyDescent="0.35">
      <c r="C45" s="34"/>
      <c r="D45" s="195">
        <f>SUM(D42:D44)</f>
        <v>44383</v>
      </c>
      <c r="F45" s="26" t="s">
        <v>160</v>
      </c>
      <c r="G45" s="197">
        <v>12460</v>
      </c>
      <c r="I45" s="26" t="s">
        <v>162</v>
      </c>
      <c r="J45" s="197">
        <v>49980</v>
      </c>
    </row>
    <row r="46" spans="2:10" x14ac:dyDescent="0.35">
      <c r="B46" s="24" t="s">
        <v>57</v>
      </c>
      <c r="C46" s="34"/>
      <c r="D46" s="34"/>
      <c r="F46" s="26" t="s">
        <v>162</v>
      </c>
      <c r="G46" s="197">
        <v>49980</v>
      </c>
      <c r="J46" s="197"/>
    </row>
    <row r="47" spans="2:10" x14ac:dyDescent="0.35">
      <c r="B47" s="37" t="s">
        <v>58</v>
      </c>
      <c r="C47" s="34">
        <v>356925</v>
      </c>
      <c r="D47" s="68">
        <f>361545</f>
        <v>361545</v>
      </c>
      <c r="J47" s="197">
        <f>SUM(J41:J46)</f>
        <v>496142.5</v>
      </c>
    </row>
    <row r="48" spans="2:10" x14ac:dyDescent="0.35">
      <c r="B48" s="37" t="s">
        <v>59</v>
      </c>
      <c r="C48" s="34">
        <v>22600</v>
      </c>
      <c r="D48" s="34">
        <v>49980</v>
      </c>
    </row>
    <row r="49" spans="2:5" x14ac:dyDescent="0.35">
      <c r="B49" s="37" t="s">
        <v>60</v>
      </c>
      <c r="C49" s="34">
        <f>SUM(C47:C48)</f>
        <v>379525</v>
      </c>
      <c r="D49" s="34">
        <f>SUM(D47:D48)</f>
        <v>411525</v>
      </c>
    </row>
    <row r="50" spans="2:5" x14ac:dyDescent="0.35">
      <c r="B50" s="24" t="s">
        <v>61</v>
      </c>
    </row>
    <row r="51" spans="2:5" x14ac:dyDescent="0.35">
      <c r="B51" s="37" t="s">
        <v>62</v>
      </c>
      <c r="C51" s="56">
        <v>1250</v>
      </c>
      <c r="D51" s="56">
        <v>1085</v>
      </c>
    </row>
    <row r="52" spans="2:5" x14ac:dyDescent="0.35">
      <c r="B52" s="24" t="s">
        <v>63</v>
      </c>
      <c r="C52" s="34"/>
      <c r="D52" s="34"/>
      <c r="E52" s="196">
        <f>D53+D51</f>
        <v>25274</v>
      </c>
    </row>
    <row r="53" spans="2:5" x14ac:dyDescent="0.35">
      <c r="B53" s="37" t="s">
        <v>58</v>
      </c>
      <c r="C53" s="34">
        <v>19700</v>
      </c>
      <c r="D53" s="34">
        <v>24189</v>
      </c>
    </row>
    <row r="54" spans="2:5" x14ac:dyDescent="0.35">
      <c r="B54" s="24" t="s">
        <v>64</v>
      </c>
      <c r="C54" s="34"/>
      <c r="D54" s="34"/>
    </row>
    <row r="55" spans="2:5" x14ac:dyDescent="0.35">
      <c r="B55" s="37" t="s">
        <v>41</v>
      </c>
      <c r="C55" s="34">
        <v>13016</v>
      </c>
      <c r="D55" s="34">
        <v>12460.19</v>
      </c>
    </row>
    <row r="56" spans="2:5" x14ac:dyDescent="0.35">
      <c r="B56" s="37" t="s">
        <v>65</v>
      </c>
      <c r="C56" s="34">
        <v>2500</v>
      </c>
      <c r="D56" s="34">
        <v>2500</v>
      </c>
    </row>
    <row r="57" spans="2:5" x14ac:dyDescent="0.35">
      <c r="B57" s="37" t="s">
        <v>66</v>
      </c>
      <c r="C57" s="34">
        <f>SUM(C55:C56)</f>
        <v>15516</v>
      </c>
      <c r="D57" s="34">
        <f>SUM(D55:D56)</f>
        <v>14960.19</v>
      </c>
    </row>
    <row r="58" spans="2:5" x14ac:dyDescent="0.35">
      <c r="B58" s="24" t="s">
        <v>67</v>
      </c>
      <c r="C58" s="34"/>
      <c r="D58" s="34"/>
    </row>
    <row r="59" spans="2:5" ht="18" x14ac:dyDescent="0.4">
      <c r="B59" s="39" t="s">
        <v>68</v>
      </c>
      <c r="C59" s="40">
        <f>SUM(C49+C51+C53+C57+C42+C43+C44)</f>
        <v>455612</v>
      </c>
      <c r="D59" s="40">
        <f>SUM(D49+D51+D53+D57+D42+D43+D44)</f>
        <v>496142.19</v>
      </c>
    </row>
  </sheetData>
  <mergeCells count="2">
    <mergeCell ref="B3:D3"/>
    <mergeCell ref="B38:D38"/>
  </mergeCells>
  <phoneticPr fontId="1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O&amp;E</vt:lpstr>
      <vt:lpstr>Direct Council</vt:lpstr>
      <vt:lpstr>Info Centre</vt:lpstr>
      <vt:lpstr>CPC </vt:lpstr>
      <vt:lpstr>PHouse</vt:lpstr>
      <vt:lpstr>CEX</vt:lpstr>
      <vt:lpstr>R&amp;OS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cp:lastPrinted>2021-10-20T14:31:48Z</cp:lastPrinted>
  <dcterms:created xsi:type="dcterms:W3CDTF">2020-10-15T09:17:39Z</dcterms:created>
  <dcterms:modified xsi:type="dcterms:W3CDTF">2023-11-20T12:11:09Z</dcterms:modified>
  <cp:category/>
  <cp:contentStatus/>
</cp:coreProperties>
</file>